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geactl.sharepoint.com/sites/CEDAE-Engenharia/Shared Documents/General/07. Gestão de Empreendimentos/6. Leste/EMPREENDIMENTO/Itaboraí/ETA Manilha/3. Obra/01. Pacote de contratação/TR ETA MANILHA/TP 021.2026/"/>
    </mc:Choice>
  </mc:AlternateContent>
  <xr:revisionPtr revIDLastSave="6772" documentId="8_{0E675B72-F23E-4E30-A21E-276A161E07D7}" xr6:coauthVersionLast="47" xr6:coauthVersionMax="47" xr10:uidLastSave="{BDBBCDA6-FF59-4EDC-AFB5-16A8800F822B}"/>
  <bookViews>
    <workbookView minimized="1" xWindow="-32355" yWindow="9150" windowWidth="14400" windowHeight="7275" tabRatio="670" xr2:uid="{00000000-000D-0000-FFFF-FFFF00000000}"/>
  </bookViews>
  <sheets>
    <sheet name="1. Planilha de Quantidades (2)" sheetId="1585" r:id="rId1"/>
    <sheet name="Planilha3" sheetId="1586" r:id="rId2"/>
    <sheet name="1. Planilha de Quantidades" sheetId="1582" r:id="rId3"/>
    <sheet name="Planilha1" sheetId="1584" r:id="rId4"/>
    <sheet name="Volumes" sheetId="1583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</externalReferences>
  <definedNames>
    <definedName name="\0" localSheetId="2">#REF!</definedName>
    <definedName name="\0" localSheetId="0">#REF!</definedName>
    <definedName name="\0">#REF!</definedName>
    <definedName name="\a" localSheetId="2">#REF!</definedName>
    <definedName name="\a" localSheetId="0">#REF!</definedName>
    <definedName name="\a">#REF!</definedName>
    <definedName name="\b" localSheetId="2">#REF!</definedName>
    <definedName name="\b" localSheetId="0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_____JAN02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OAc881">[1]Oper!$N$167</definedName>
    <definedName name="____OAc88100">[1]Oper!$N$497</definedName>
    <definedName name="____OAc8811">[1]Oper!$N$662</definedName>
    <definedName name="____OAc8812">[1]Oper!$N$1157</definedName>
    <definedName name="____OAc88150">[1]Oper!$N$992</definedName>
    <definedName name="____OAc88200">[1]Oper!$N$2807</definedName>
    <definedName name="____OAc8821">[1]Oper!$N$1322</definedName>
    <definedName name="____OAc8822">[1]Oper!$N$1487</definedName>
    <definedName name="____OAc8823">[1]Oper!$N$1652</definedName>
    <definedName name="____OAc8824">[1]Oper!$N$1817</definedName>
    <definedName name="____OAc8825">[1]Oper!$N$1982</definedName>
    <definedName name="____OAc88250">[1]Oper!$N$2972</definedName>
    <definedName name="____OAc8826">[1]Oper!$N$2147</definedName>
    <definedName name="____OAc8827">[1]Oper!$N$2312</definedName>
    <definedName name="____OAc8830">[1]Oper!$N$3302</definedName>
    <definedName name="____OAc88300">[1]Oper!$N$3137</definedName>
    <definedName name="____OAc8831">[1]Oper!$N$3467</definedName>
    <definedName name="____OAc8832">[1]Oper!$N$3632</definedName>
    <definedName name="____OAc8833">[1]Oper!$N$3797</definedName>
    <definedName name="____OAc8834">[1]Oper!$N$4292</definedName>
    <definedName name="____OAc8835">[1]Oper!$N$4457</definedName>
    <definedName name="____OAc88350">[1]Oper!$N$3962</definedName>
    <definedName name="____OAc8836">[1]Oper!$N$4622</definedName>
    <definedName name="____OAc8839">[1]Oper!$N$4127</definedName>
    <definedName name="____OAc8840">[1]Oper!$N$4952</definedName>
    <definedName name="____OAc88400">[1]Oper!$N$4787</definedName>
    <definedName name="____OAc8841">[1]Oper!$N$5117</definedName>
    <definedName name="____OAc8842">[1]Oper!$N$5282</definedName>
    <definedName name="____OAc8843">[1]Oper!$N$5447</definedName>
    <definedName name="____OAc8846">[1]Oper!$N$5612</definedName>
    <definedName name="____OAc8851">[1]Oper!$N$2477</definedName>
    <definedName name="____OAc8853">[1]Oper!$N$827</definedName>
    <definedName name="____OAc8859">[1]Oper!$N$2642</definedName>
    <definedName name="____OAc88700">[1]Oper!$N$332</definedName>
    <definedName name="____OAc88810">#REF!</definedName>
    <definedName name="____OAc88820">#REF!</definedName>
    <definedName name="____OAc88830">#REF!</definedName>
    <definedName name="____OAc88840">#REF!</definedName>
    <definedName name="____OAc88850">#REF!</definedName>
    <definedName name="____OAn881">[1]Oper!$R$167</definedName>
    <definedName name="____OAn88100">[1]Oper!$R$497</definedName>
    <definedName name="____OAn8811">[1]Oper!$R$662</definedName>
    <definedName name="____OAn8812">[1]Oper!$R$1157</definedName>
    <definedName name="____OAn88150">[1]Oper!$R$992</definedName>
    <definedName name="____OAn882">#REF!</definedName>
    <definedName name="____OAn88200">[1]Oper!$R$2807</definedName>
    <definedName name="____OAn8821">[1]Oper!$R$1322</definedName>
    <definedName name="____OAn8822">[1]Oper!$R$1487</definedName>
    <definedName name="____OAn8823">[1]Oper!$R$1652</definedName>
    <definedName name="____OAn8824">[1]Oper!$R$1817</definedName>
    <definedName name="____OAn8825">[1]Oper!$R$1982</definedName>
    <definedName name="____OAn88250">[1]Oper!$R$2972</definedName>
    <definedName name="____OAn8826">[1]Oper!$R$2147</definedName>
    <definedName name="____OAn8827">[1]Oper!$R$2312</definedName>
    <definedName name="____OAn8830">[1]Oper!$R$3302</definedName>
    <definedName name="____OAn88300">[1]Oper!$R$3137</definedName>
    <definedName name="____OAn8831">[1]Oper!$R$3467</definedName>
    <definedName name="____OAn8832">[1]Oper!$R$3632</definedName>
    <definedName name="____OAn8833">[1]Oper!$R$3797</definedName>
    <definedName name="____OAn8834">[1]Oper!$R$4292</definedName>
    <definedName name="____OAn8835">[1]Oper!$R$4457</definedName>
    <definedName name="____OAn88350">[1]Oper!$R$3962</definedName>
    <definedName name="____OAn8836">[1]Oper!$R$4622</definedName>
    <definedName name="____OAn8839">[1]Oper!$R$4127</definedName>
    <definedName name="____OAn8840">[1]Oper!$R$4952</definedName>
    <definedName name="____OAn88400">[1]Oper!$R$4787</definedName>
    <definedName name="____OAn8841">[1]Oper!$R$5117</definedName>
    <definedName name="____OAn8842">[1]Oper!$R$5282</definedName>
    <definedName name="____OAn8843">[1]Oper!$R$5447</definedName>
    <definedName name="____OAn8846">[1]Oper!$R$5612</definedName>
    <definedName name="____OAn8851">[1]Oper!$R$2477</definedName>
    <definedName name="____OAn8853">[1]Oper!$R$827</definedName>
    <definedName name="____OAn8859">[1]Oper!$R$2642</definedName>
    <definedName name="____OAn88700">[1]Oper!$R$332</definedName>
    <definedName name="____OAn88810">#REF!</definedName>
    <definedName name="____OAn88820">#REF!</definedName>
    <definedName name="____OAn88830">#REF!</definedName>
    <definedName name="____OAn88840">#REF!</definedName>
    <definedName name="____OAn88850">#REF!</definedName>
    <definedName name="____OAt881">[1]Oper!$J$167</definedName>
    <definedName name="____OAt88100">[1]Oper!$J$497</definedName>
    <definedName name="____OAt8811">[1]Oper!$J$662</definedName>
    <definedName name="____OAt8812">[1]Oper!$J$1157</definedName>
    <definedName name="____OAt88150">[1]Oper!$J$992</definedName>
    <definedName name="____OAt88200">[1]Oper!$J$2807</definedName>
    <definedName name="____OAt8821">[1]Oper!$J$1322</definedName>
    <definedName name="____OAt8822">[1]Oper!$J$1487</definedName>
    <definedName name="____OAt8823">[1]Oper!$J$1652</definedName>
    <definedName name="____OAt8824">[1]Oper!$J$1817</definedName>
    <definedName name="____OAt8825">[1]Oper!$J$1982</definedName>
    <definedName name="____OAt88250">[1]Oper!$J$2972</definedName>
    <definedName name="____OAt8826">[1]Oper!$J$2147</definedName>
    <definedName name="____OAt8827">[1]Oper!$J$2312</definedName>
    <definedName name="____OAt8830">[1]Oper!$J$3302</definedName>
    <definedName name="____OAt88300">[1]Oper!$J$3137</definedName>
    <definedName name="____OAt8831">[1]Oper!$J$3467</definedName>
    <definedName name="____OAt8832">[1]Oper!$J$3632</definedName>
    <definedName name="____OAt8833">[1]Oper!$J$3797</definedName>
    <definedName name="____OAt8834">[1]Oper!$J$4292</definedName>
    <definedName name="____OAt8835">[1]Oper!$J$4457</definedName>
    <definedName name="____OAt88350">[1]Oper!$J$3962</definedName>
    <definedName name="____OAt8836">[1]Oper!$J$4622</definedName>
    <definedName name="____OAt8839">[1]Oper!$J$4127</definedName>
    <definedName name="____OAt8840">[1]Oper!$J$4952</definedName>
    <definedName name="____OAt88400">[1]Oper!$J$4787</definedName>
    <definedName name="____OAt8841">[1]Oper!$J$5117</definedName>
    <definedName name="____OAt8842">[1]Oper!$J$5282</definedName>
    <definedName name="____OAt8843">[1]Oper!$J$5447</definedName>
    <definedName name="____OAt8846">[1]Oper!$J$5612</definedName>
    <definedName name="____OAt8851">[1]Oper!$J$2477</definedName>
    <definedName name="____OAt8853">[1]Oper!$J$827</definedName>
    <definedName name="____OAt8859">[1]Oper!$J$2642</definedName>
    <definedName name="____OAt88700">[1]Oper!$J$332</definedName>
    <definedName name="____OAt88810">#REF!</definedName>
    <definedName name="____OAt88820">#REF!</definedName>
    <definedName name="____OAt88830">#REF!</definedName>
    <definedName name="____OAt88840">#REF!</definedName>
    <definedName name="____RAc881">[1]Oper!$M$167</definedName>
    <definedName name="____RAc88100">[1]Oper!$M$497</definedName>
    <definedName name="____RAc8811">[1]Oper!$M$662</definedName>
    <definedName name="____RAc8812">[1]Oper!$M$1157</definedName>
    <definedName name="____RAc88150">[1]Oper!$M$992</definedName>
    <definedName name="____RAc88200">[1]Oper!$M$2807</definedName>
    <definedName name="____RAc8821">[1]Oper!$M$1322</definedName>
    <definedName name="____RAc8822">[1]Oper!$M$1487</definedName>
    <definedName name="____RAc8823">[1]Oper!$M$1652</definedName>
    <definedName name="____RAc8824">[1]Oper!$M$1817</definedName>
    <definedName name="____RAc8825">[1]Oper!$M$1982</definedName>
    <definedName name="____RAc88250">[1]Oper!$M$2972</definedName>
    <definedName name="____RAc8826">[1]Oper!$M$2147</definedName>
    <definedName name="____RAc8827">[1]Oper!$M$2312</definedName>
    <definedName name="____RAc8830">[1]Oper!$M$3302</definedName>
    <definedName name="____RAc88300">[1]Oper!$M$3137</definedName>
    <definedName name="____RAc8831">[1]Oper!$M$3467</definedName>
    <definedName name="____RAc8832">[1]Oper!$M$3632</definedName>
    <definedName name="____RAc8833">[1]Oper!$M$3797</definedName>
    <definedName name="____RAc8834">[1]Oper!$M$4292</definedName>
    <definedName name="____RAc8835">[1]Oper!$M$4457</definedName>
    <definedName name="____RAc88350">[1]Oper!$M$3962</definedName>
    <definedName name="____RAc8836">[1]Oper!$M$4622</definedName>
    <definedName name="____RAc8839">[1]Oper!$M$4127</definedName>
    <definedName name="____RAc8840">[1]Oper!$M$4952</definedName>
    <definedName name="____RAc88400">[1]Oper!$M$4787</definedName>
    <definedName name="____RAc8841">[1]Oper!$M$5117</definedName>
    <definedName name="____RAc8842">[1]Oper!$M$5282</definedName>
    <definedName name="____RAc8843">[1]Oper!$M$5447</definedName>
    <definedName name="____RAc8846">[1]Oper!$M$5612</definedName>
    <definedName name="____RAc8851">[1]Oper!$M$2477</definedName>
    <definedName name="____RAc8853">[1]Oper!$M$827</definedName>
    <definedName name="____RAc8859">[1]Oper!$M$2642</definedName>
    <definedName name="____RAc88700">[1]Oper!$M$332</definedName>
    <definedName name="____RAc88810">#REF!</definedName>
    <definedName name="____RAc88820">#REF!</definedName>
    <definedName name="____RAc88830">#REF!</definedName>
    <definedName name="____RAc88840">#REF!</definedName>
    <definedName name="____RAc88850">#REF!</definedName>
    <definedName name="____RAt881">[1]Oper!$I$167</definedName>
    <definedName name="____RAt88100">[1]Oper!$I$497</definedName>
    <definedName name="____RAt8811">[1]Oper!$I$662</definedName>
    <definedName name="____RAt8812">[1]Oper!$I$1157</definedName>
    <definedName name="____RAt88150">[1]Oper!$I$992</definedName>
    <definedName name="____RAt88200">[1]Oper!$I$2807</definedName>
    <definedName name="____RAt8821">[1]Oper!$I$1322</definedName>
    <definedName name="____RAt8822">[1]Oper!$I$1487</definedName>
    <definedName name="____RAt8823">[1]Oper!$I$1652</definedName>
    <definedName name="____RAt8824">[1]Oper!$I$1817</definedName>
    <definedName name="____RAt8825">[1]Oper!$I$1982</definedName>
    <definedName name="____RAt88250">[1]Oper!$I$2972</definedName>
    <definedName name="____RAt8826">[1]Oper!$I$2147</definedName>
    <definedName name="____RAt8827">[1]Oper!$I$2312</definedName>
    <definedName name="____RAt8830">[1]Oper!$I$3302</definedName>
    <definedName name="____RAt88300">[1]Oper!$I$3137</definedName>
    <definedName name="____RAt8831">[1]Oper!$I$3467</definedName>
    <definedName name="____RAt8832">[1]Oper!$I$3632</definedName>
    <definedName name="____RAt8833">[1]Oper!$I$3797</definedName>
    <definedName name="____RAt8834">[1]Oper!$I$4292</definedName>
    <definedName name="____RAt8835">[1]Oper!$I$4457</definedName>
    <definedName name="____RAt88350">[1]Oper!$I$3962</definedName>
    <definedName name="____RAt8836">[1]Oper!$I$4622</definedName>
    <definedName name="____RAt8839">[1]Oper!$I$4127</definedName>
    <definedName name="____RAt8840">[1]Oper!$I$4952</definedName>
    <definedName name="____RAt88400">[1]Oper!$I$4787</definedName>
    <definedName name="____RAt8841">[1]Oper!$I$5117</definedName>
    <definedName name="____RAt8842">[1]Oper!$I$5282</definedName>
    <definedName name="____RAt8843">[1]Oper!$I$5447</definedName>
    <definedName name="____RAt8846">[1]Oper!$I$5612</definedName>
    <definedName name="____RAt8851">[1]Oper!$I$2477</definedName>
    <definedName name="____RAt8853">[1]Oper!$I$827</definedName>
    <definedName name="____RAt8859">[1]Oper!$I$2642</definedName>
    <definedName name="____RAt88700">[1]Oper!$I$332</definedName>
    <definedName name="____RAt88810">#REF!</definedName>
    <definedName name="____RAt88820">#REF!</definedName>
    <definedName name="____RAt88830">#REF!</definedName>
    <definedName name="____RAt88840">#REF!</definedName>
    <definedName name="____RAt88850">#REF!</definedName>
    <definedName name="____x1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Abr02">#REF!</definedName>
    <definedName name="___ADM2">#REF!</definedName>
    <definedName name="___Ago02">#REF!</definedName>
    <definedName name="___BDI1">#REF!</definedName>
    <definedName name="___BDI2">#REF!</definedName>
    <definedName name="___Dez02">#REF!</definedName>
    <definedName name="___Fev02">#REF!</definedName>
    <definedName name="___JAN02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ul02">#REF!</definedName>
    <definedName name="___Jun02">#REF!</definedName>
    <definedName name="___Mai02">#REF!</definedName>
    <definedName name="___Mar02">#REF!</definedName>
    <definedName name="___Nov02">#REF!</definedName>
    <definedName name="___OAc881">[2]Oper!$N$167</definedName>
    <definedName name="___OAc88100">[2]Oper!$N$497</definedName>
    <definedName name="___OAc8811">[2]Oper!$N$662</definedName>
    <definedName name="___OAc8812">[2]Oper!$N$1157</definedName>
    <definedName name="___OAc88150">[2]Oper!$N$992</definedName>
    <definedName name="___OAc882">#REF!</definedName>
    <definedName name="___OAc88200">[2]Oper!$N$2807</definedName>
    <definedName name="___OAc8821">[2]Oper!$N$1322</definedName>
    <definedName name="___OAc8822">[2]Oper!$N$1487</definedName>
    <definedName name="___OAc8823">[2]Oper!$N$1652</definedName>
    <definedName name="___OAc8824">[2]Oper!$N$1817</definedName>
    <definedName name="___OAc8825">[2]Oper!$N$1982</definedName>
    <definedName name="___OAc88250">[2]Oper!$N$2972</definedName>
    <definedName name="___OAc8826">[2]Oper!$N$2147</definedName>
    <definedName name="___OAc8827">[2]Oper!$N$2312</definedName>
    <definedName name="___OAc8830">[2]Oper!$N$3302</definedName>
    <definedName name="___OAc88300">[2]Oper!$N$3137</definedName>
    <definedName name="___OAc8831">[2]Oper!$N$3467</definedName>
    <definedName name="___OAc8832">[2]Oper!$N$3632</definedName>
    <definedName name="___OAc8833">[2]Oper!$N$3797</definedName>
    <definedName name="___OAc8834">[2]Oper!$N$4292</definedName>
    <definedName name="___OAc8835">[2]Oper!$N$4457</definedName>
    <definedName name="___OAc88350">[2]Oper!$N$3962</definedName>
    <definedName name="___OAc8836">[2]Oper!$N$4622</definedName>
    <definedName name="___OAc8839">[2]Oper!$N$4127</definedName>
    <definedName name="___OAc8840">[2]Oper!$N$4952</definedName>
    <definedName name="___OAc88400">[2]Oper!$N$4787</definedName>
    <definedName name="___OAc8841">[2]Oper!$N$5117</definedName>
    <definedName name="___OAc8842">[2]Oper!$N$5282</definedName>
    <definedName name="___OAc8843">[2]Oper!$N$5447</definedName>
    <definedName name="___OAc8846">[2]Oper!$N$5612</definedName>
    <definedName name="___OAc8851">[2]Oper!$N$2477</definedName>
    <definedName name="___OAc8853">[2]Oper!$N$827</definedName>
    <definedName name="___OAc8859">[2]Oper!$N$2642</definedName>
    <definedName name="___OAc88700">[2]Oper!$N$332</definedName>
    <definedName name="___OAc99110">#REF!</definedName>
    <definedName name="___OAc99120">#REF!</definedName>
    <definedName name="___OAc99130">#REF!</definedName>
    <definedName name="___OAc99140">#REF!</definedName>
    <definedName name="___OAc99150">#REF!</definedName>
    <definedName name="___OAc992">#REF!</definedName>
    <definedName name="___OAc99210">#REF!</definedName>
    <definedName name="___OAc99220">#REF!</definedName>
    <definedName name="___OAc99230">#REF!</definedName>
    <definedName name="___OAc99240">#REF!</definedName>
    <definedName name="___OAc99250">#REF!</definedName>
    <definedName name="___OAc99260">#REF!</definedName>
    <definedName name="___OAn881">[2]Oper!$R$167</definedName>
    <definedName name="___OAn88100">[2]Oper!$R$497</definedName>
    <definedName name="___OAn8811">[2]Oper!$R$662</definedName>
    <definedName name="___OAn8812">[2]Oper!$R$1157</definedName>
    <definedName name="___OAn88150">[2]Oper!$R$992</definedName>
    <definedName name="___OAn88200">[3]Oper!$R$2807</definedName>
    <definedName name="___OAn8821">[2]Oper!$R$1322</definedName>
    <definedName name="___OAn8822">[2]Oper!$R$1487</definedName>
    <definedName name="___OAn8823">[2]Oper!$R$1652</definedName>
    <definedName name="___OAn8824">[2]Oper!$R$1817</definedName>
    <definedName name="___OAn8825">[2]Oper!$R$1982</definedName>
    <definedName name="___OAn88250">[2]Oper!$R$2972</definedName>
    <definedName name="___OAn8826">[2]Oper!$R$2147</definedName>
    <definedName name="___OAn8827">[2]Oper!$R$2312</definedName>
    <definedName name="___OAn8830">[2]Oper!$R$3302</definedName>
    <definedName name="___OAn88300">[2]Oper!$R$3137</definedName>
    <definedName name="___OAn8831">[2]Oper!$R$3467</definedName>
    <definedName name="___OAn8832">[2]Oper!$R$3632</definedName>
    <definedName name="___OAn8833">[2]Oper!$R$3797</definedName>
    <definedName name="___OAn8834">[2]Oper!$R$4292</definedName>
    <definedName name="___OAn8835">[2]Oper!$R$4457</definedName>
    <definedName name="___OAn88350">[2]Oper!$R$3962</definedName>
    <definedName name="___OAn8836">[2]Oper!$R$4622</definedName>
    <definedName name="___OAn8839">[2]Oper!$R$4127</definedName>
    <definedName name="___OAn8840">[2]Oper!$R$4952</definedName>
    <definedName name="___OAn88400">[2]Oper!$R$4787</definedName>
    <definedName name="___OAn8841">[2]Oper!$R$5117</definedName>
    <definedName name="___OAn8842">[2]Oper!$R$5282</definedName>
    <definedName name="___OAn8843">[2]Oper!$R$5447</definedName>
    <definedName name="___OAn8846">[2]Oper!$R$5612</definedName>
    <definedName name="___OAn8851">[2]Oper!$R$2477</definedName>
    <definedName name="___OAn8853">[2]Oper!$R$827</definedName>
    <definedName name="___OAn8859">[2]Oper!$R$2642</definedName>
    <definedName name="___OAn88700">[2]Oper!$R$332</definedName>
    <definedName name="___OAn99110">#REF!</definedName>
    <definedName name="___OAn99120">#REF!</definedName>
    <definedName name="___OAn99130">#REF!</definedName>
    <definedName name="___OAn99140">#REF!</definedName>
    <definedName name="___OAn99150">#REF!</definedName>
    <definedName name="___OAn992">#REF!</definedName>
    <definedName name="___OAn99210">#REF!</definedName>
    <definedName name="___OAn99220">#REF!</definedName>
    <definedName name="___OAn99230">#REF!</definedName>
    <definedName name="___OAn99240">#REF!</definedName>
    <definedName name="___OAn99250">#REF!</definedName>
    <definedName name="___OAn99260">#REF!</definedName>
    <definedName name="___OAt881">[2]Oper!$J$167</definedName>
    <definedName name="___OAt88100">[2]Oper!$J$497</definedName>
    <definedName name="___OAt8811">[2]Oper!$J$662</definedName>
    <definedName name="___OAt8812">[2]Oper!$J$1157</definedName>
    <definedName name="___OAt88150">[2]Oper!$J$992</definedName>
    <definedName name="___OAt882">#REF!</definedName>
    <definedName name="___OAt88200">[2]Oper!$J$2807</definedName>
    <definedName name="___OAt8821">[2]Oper!$J$1322</definedName>
    <definedName name="___OAt8822">[2]Oper!$J$1487</definedName>
    <definedName name="___OAt8823">[2]Oper!$J$1652</definedName>
    <definedName name="___OAt8824">[2]Oper!$J$1817</definedName>
    <definedName name="___OAt8825">[2]Oper!$J$1982</definedName>
    <definedName name="___OAt88250">[2]Oper!$J$2972</definedName>
    <definedName name="___OAt8826">[2]Oper!$J$2147</definedName>
    <definedName name="___OAt8827">[2]Oper!$J$2312</definedName>
    <definedName name="___OAt8830">[2]Oper!$J$3302</definedName>
    <definedName name="___OAt88300">[2]Oper!$J$3137</definedName>
    <definedName name="___OAt8831">[2]Oper!$J$3467</definedName>
    <definedName name="___OAt8832">[2]Oper!$J$3632</definedName>
    <definedName name="___OAt8833">[2]Oper!$J$3797</definedName>
    <definedName name="___OAt8834">[2]Oper!$J$4292</definedName>
    <definedName name="___OAt8835">[2]Oper!$J$4457</definedName>
    <definedName name="___OAt88350">[2]Oper!$J$3962</definedName>
    <definedName name="___OAt8836">[2]Oper!$J$4622</definedName>
    <definedName name="___OAt8839">[2]Oper!$J$4127</definedName>
    <definedName name="___OAt8840">[2]Oper!$J$4952</definedName>
    <definedName name="___OAt88400">[2]Oper!$J$4787</definedName>
    <definedName name="___OAt8841">[2]Oper!$J$5117</definedName>
    <definedName name="___OAt8842">[2]Oper!$J$5282</definedName>
    <definedName name="___OAt8843">[2]Oper!$J$5447</definedName>
    <definedName name="___OAt8846">[2]Oper!$J$5612</definedName>
    <definedName name="___OAt8851">[2]Oper!$J$2477</definedName>
    <definedName name="___OAt8853">[2]Oper!$J$827</definedName>
    <definedName name="___OAt8859">[2]Oper!$J$2642</definedName>
    <definedName name="___OAt88700">[2]Oper!$J$332</definedName>
    <definedName name="___OAt99110">#REF!</definedName>
    <definedName name="___OAt99120">#REF!</definedName>
    <definedName name="___OAt99130">#REF!</definedName>
    <definedName name="___OAt99140">#REF!</definedName>
    <definedName name="___OAt99150">#REF!</definedName>
    <definedName name="___OAt992">#REF!</definedName>
    <definedName name="___OAt99210">#REF!</definedName>
    <definedName name="___OAt99220">#REF!</definedName>
    <definedName name="___OAt99230">#REF!</definedName>
    <definedName name="___OAt99240">#REF!</definedName>
    <definedName name="___OAt99250">#REF!</definedName>
    <definedName name="___OAt99260">#REF!</definedName>
    <definedName name="___Out02">#REF!</definedName>
    <definedName name="___RAc881">[2]Oper!$M$167</definedName>
    <definedName name="___RAc88100">[2]Oper!$M$497</definedName>
    <definedName name="___RAc8811">[2]Oper!$M$662</definedName>
    <definedName name="___RAc8812">[2]Oper!$M$1157</definedName>
    <definedName name="___RAc88150">[2]Oper!$M$992</definedName>
    <definedName name="___RAc882">#REF!</definedName>
    <definedName name="___RAc88200">[2]Oper!$M$2807</definedName>
    <definedName name="___RAc8821">[2]Oper!$M$1322</definedName>
    <definedName name="___RAc8822">[2]Oper!$M$1487</definedName>
    <definedName name="___RAc8823">[2]Oper!$M$1652</definedName>
    <definedName name="___RAc8824">[2]Oper!$M$1817</definedName>
    <definedName name="___RAc8825">[2]Oper!$M$1982</definedName>
    <definedName name="___RAc88250">[2]Oper!$M$2972</definedName>
    <definedName name="___RAc8826">[2]Oper!$M$2147</definedName>
    <definedName name="___RAc8827">[2]Oper!$M$2312</definedName>
    <definedName name="___RAc8830">[2]Oper!$M$3302</definedName>
    <definedName name="___RAc88300">[2]Oper!$M$3137</definedName>
    <definedName name="___RAc8831">[2]Oper!$M$3467</definedName>
    <definedName name="___RAc8832">[2]Oper!$M$3632</definedName>
    <definedName name="___RAc8833">[2]Oper!$M$3797</definedName>
    <definedName name="___RAc8834">[2]Oper!$M$4292</definedName>
    <definedName name="___RAc8835">[2]Oper!$M$4457</definedName>
    <definedName name="___RAc88350">[2]Oper!$M$3962</definedName>
    <definedName name="___RAc8836">[2]Oper!$M$4622</definedName>
    <definedName name="___RAc8839">[2]Oper!$M$4127</definedName>
    <definedName name="___RAc8840">[2]Oper!$M$4952</definedName>
    <definedName name="___RAc88400">[2]Oper!$M$4787</definedName>
    <definedName name="___RAc8841">[2]Oper!$M$5117</definedName>
    <definedName name="___RAc8842">[2]Oper!$M$5282</definedName>
    <definedName name="___RAc8843">[2]Oper!$M$5447</definedName>
    <definedName name="___RAc8846">[2]Oper!$M$5612</definedName>
    <definedName name="___RAc8851">[2]Oper!$M$2477</definedName>
    <definedName name="___RAc8853">[2]Oper!$M$827</definedName>
    <definedName name="___RAc8859">[2]Oper!$M$2642</definedName>
    <definedName name="___RAc88700">[2]Oper!$M$332</definedName>
    <definedName name="___RAc99110">#REF!</definedName>
    <definedName name="___RAc99120">#REF!</definedName>
    <definedName name="___RAc99130">#REF!</definedName>
    <definedName name="___RAc99140">#REF!</definedName>
    <definedName name="___RAc99150">#REF!</definedName>
    <definedName name="___RAc992">#REF!</definedName>
    <definedName name="___RAc99210">#REF!</definedName>
    <definedName name="___RAc99220">#REF!</definedName>
    <definedName name="___RAc99230">#REF!</definedName>
    <definedName name="___RAc99240">#REF!</definedName>
    <definedName name="___RAc99250">#REF!</definedName>
    <definedName name="___RAc99260">#REF!</definedName>
    <definedName name="___RAt881">[2]Oper!$I$167</definedName>
    <definedName name="___RAt88100">[2]Oper!$I$497</definedName>
    <definedName name="___RAt8811">[2]Oper!$I$662</definedName>
    <definedName name="___RAt8812">[2]Oper!$I$1157</definedName>
    <definedName name="___RAt88150">[2]Oper!$I$992</definedName>
    <definedName name="___RAt882">#REF!</definedName>
    <definedName name="___RAt88200">[2]Oper!$I$2807</definedName>
    <definedName name="___RAt8821">[2]Oper!$I$1322</definedName>
    <definedName name="___RAt8822">[2]Oper!$I$1487</definedName>
    <definedName name="___RAt8823">[2]Oper!$I$1652</definedName>
    <definedName name="___RAt8824">[2]Oper!$I$1817</definedName>
    <definedName name="___RAt8825">[2]Oper!$I$1982</definedName>
    <definedName name="___RAt88250">[2]Oper!$I$2972</definedName>
    <definedName name="___RAt8826">[2]Oper!$I$2147</definedName>
    <definedName name="___RAt8827">[2]Oper!$I$2312</definedName>
    <definedName name="___RAt8830">[2]Oper!$I$3302</definedName>
    <definedName name="___RAt88300">[2]Oper!$I$3137</definedName>
    <definedName name="___RAt8831">[2]Oper!$I$3467</definedName>
    <definedName name="___RAt8832">[2]Oper!$I$3632</definedName>
    <definedName name="___RAt8833">[2]Oper!$I$3797</definedName>
    <definedName name="___RAt8834">[2]Oper!$I$4292</definedName>
    <definedName name="___RAt8835">[2]Oper!$I$4457</definedName>
    <definedName name="___RAt88350">[2]Oper!$I$3962</definedName>
    <definedName name="___RAt8836">[2]Oper!$I$4622</definedName>
    <definedName name="___RAt8839">[2]Oper!$I$4127</definedName>
    <definedName name="___RAt8840">[2]Oper!$I$4952</definedName>
    <definedName name="___RAt88400">[2]Oper!$I$4787</definedName>
    <definedName name="___RAt8841">[2]Oper!$I$5117</definedName>
    <definedName name="___RAt8842">[2]Oper!$I$5282</definedName>
    <definedName name="___RAt8843">[2]Oper!$I$5447</definedName>
    <definedName name="___RAt8846">[2]Oper!$I$5612</definedName>
    <definedName name="___RAt8851">[2]Oper!$I$2477</definedName>
    <definedName name="___RAt8853">[2]Oper!$I$827</definedName>
    <definedName name="___RAt8859">[2]Oper!$I$2642</definedName>
    <definedName name="___RAt88700">[2]Oper!$I$332</definedName>
    <definedName name="___RAt99110">#REF!</definedName>
    <definedName name="___RAt99120">#REF!</definedName>
    <definedName name="___RAt99130">#REF!</definedName>
    <definedName name="___RAt99140">#REF!</definedName>
    <definedName name="___RAt99150">#REF!</definedName>
    <definedName name="___RAt992">#REF!</definedName>
    <definedName name="___RAt99210">#REF!</definedName>
    <definedName name="___RAt99220">#REF!</definedName>
    <definedName name="___RAt99230">#REF!</definedName>
    <definedName name="___RAt99240">#REF!</definedName>
    <definedName name="___RAt99250">#REF!</definedName>
    <definedName name="___RAt99260">#REF!</definedName>
    <definedName name="___Set02">#REF!</definedName>
    <definedName name="___x1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123Graph_ASIDECO" hidden="1">'[4]CONSSID12-96'!#REF!</definedName>
    <definedName name="__123Graph_B" hidden="1">[5]Assum!$C$12:$C$19</definedName>
    <definedName name="__123Graph_BSIDECO" hidden="1">'[4]CONSSID12-96'!#REF!</definedName>
    <definedName name="__123Graph_C" hidden="1">[5]Assum!$D$12:$D$19</definedName>
    <definedName name="__123Graph_CSIDECO" hidden="1">'[4]CONSSID12-96'!#REF!</definedName>
    <definedName name="__123Graph_D" hidden="1">[5]Assum!$E$12:$E$19</definedName>
    <definedName name="__123Graph_E" hidden="1">[5]Assum!$F$12:$F$19</definedName>
    <definedName name="__123Graph_XSIDECO" hidden="1">'[4]CONSSID12-96'!#REF!</definedName>
    <definedName name="__ago1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FDS_HYPERLINK_TOGGLE_STATE__" hidden="1">"ON"</definedName>
    <definedName name="__JAN02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OAc881">[1]Oper!$N$167</definedName>
    <definedName name="__OAc88100">[2]Oper!$N$497</definedName>
    <definedName name="__OAc8811">[2]Oper!$N$662</definedName>
    <definedName name="__OAc8812">[2]Oper!$N$1157</definedName>
    <definedName name="__OAc88150">[2]Oper!$N$992</definedName>
    <definedName name="__OAc88200">[1]Oper!$N$2807</definedName>
    <definedName name="__OAc8821">[2]Oper!$N$1322</definedName>
    <definedName name="__OAc8822">[2]Oper!$N$1487</definedName>
    <definedName name="__OAc8823">[2]Oper!$N$1652</definedName>
    <definedName name="__OAc8824">[2]Oper!$N$1817</definedName>
    <definedName name="__OAc8825">[2]Oper!$N$1982</definedName>
    <definedName name="__OAc88250">[2]Oper!$N$2972</definedName>
    <definedName name="__OAc8826">[2]Oper!$N$2147</definedName>
    <definedName name="__OAc8827">[2]Oper!$N$2312</definedName>
    <definedName name="__OAc8830">[2]Oper!$N$3302</definedName>
    <definedName name="__OAc88300">[2]Oper!$N$3137</definedName>
    <definedName name="__OAc8831">[2]Oper!$N$3467</definedName>
    <definedName name="__OAc8832">[2]Oper!$N$3632</definedName>
    <definedName name="__OAc8833">[2]Oper!$N$3797</definedName>
    <definedName name="__OAc8834">[2]Oper!$N$4292</definedName>
    <definedName name="__OAc8835">[2]Oper!$N$4457</definedName>
    <definedName name="__OAc88350">[2]Oper!$N$3962</definedName>
    <definedName name="__OAc8836">[2]Oper!$N$4622</definedName>
    <definedName name="__OAc8839">[2]Oper!$N$4127</definedName>
    <definedName name="__OAc8840">[2]Oper!$N$4952</definedName>
    <definedName name="__OAc88400">[2]Oper!$N$4787</definedName>
    <definedName name="__OAc8841">[2]Oper!$N$5117</definedName>
    <definedName name="__OAc8842">[2]Oper!$N$5282</definedName>
    <definedName name="__OAc8843">[2]Oper!$N$5447</definedName>
    <definedName name="__OAc8846">[2]Oper!$N$5612</definedName>
    <definedName name="__OAc8851">[2]Oper!$N$2477</definedName>
    <definedName name="__OAc8853">[2]Oper!$N$827</definedName>
    <definedName name="__OAc8859">[2]Oper!$N$2642</definedName>
    <definedName name="__OAc88700">[2]Oper!$N$332</definedName>
    <definedName name="__OAn881">[1]Oper!$R$167</definedName>
    <definedName name="__OAn88100">[2]Oper!$R$497</definedName>
    <definedName name="__OAn8811">[2]Oper!$R$662</definedName>
    <definedName name="__OAn8812">[2]Oper!$R$1157</definedName>
    <definedName name="__OAn88150">[2]Oper!$R$992</definedName>
    <definedName name="__OAn88200">[1]Oper!$R$2807</definedName>
    <definedName name="__OAn8821">[2]Oper!$R$1322</definedName>
    <definedName name="__OAn8822">[2]Oper!$R$1487</definedName>
    <definedName name="__OAn8823">[2]Oper!$R$1652</definedName>
    <definedName name="__OAn8824">[2]Oper!$R$1817</definedName>
    <definedName name="__OAn8825">[2]Oper!$R$1982</definedName>
    <definedName name="__OAn88250">[2]Oper!$R$2972</definedName>
    <definedName name="__OAn8826">[2]Oper!$R$2147</definedName>
    <definedName name="__OAn8827">[2]Oper!$R$2312</definedName>
    <definedName name="__OAn8830">[2]Oper!$R$3302</definedName>
    <definedName name="__OAn88300">[2]Oper!$R$3137</definedName>
    <definedName name="__OAn8831">[2]Oper!$R$3467</definedName>
    <definedName name="__OAn8832">[2]Oper!$R$3632</definedName>
    <definedName name="__OAn8833">[2]Oper!$R$3797</definedName>
    <definedName name="__OAn8834">[2]Oper!$R$4292</definedName>
    <definedName name="__OAn8835">[2]Oper!$R$4457</definedName>
    <definedName name="__OAn88350">[2]Oper!$R$3962</definedName>
    <definedName name="__OAn8836">[2]Oper!$R$4622</definedName>
    <definedName name="__OAn8839">[2]Oper!$R$4127</definedName>
    <definedName name="__OAn8840">[2]Oper!$R$4952</definedName>
    <definedName name="__OAn88400">[2]Oper!$R$4787</definedName>
    <definedName name="__OAn8841">[2]Oper!$R$5117</definedName>
    <definedName name="__OAn8842">[2]Oper!$R$5282</definedName>
    <definedName name="__OAn8843">[2]Oper!$R$5447</definedName>
    <definedName name="__OAn8846">[2]Oper!$R$5612</definedName>
    <definedName name="__OAn8851">[2]Oper!$R$2477</definedName>
    <definedName name="__OAn8853">[2]Oper!$R$827</definedName>
    <definedName name="__OAn8859">[2]Oper!$R$2642</definedName>
    <definedName name="__OAn88700">[2]Oper!$R$332</definedName>
    <definedName name="__OAt881">[1]Oper!$J$167</definedName>
    <definedName name="__OAt88100">[2]Oper!$J$497</definedName>
    <definedName name="__OAt8811">[2]Oper!$J$662</definedName>
    <definedName name="__OAt8812">[2]Oper!$J$1157</definedName>
    <definedName name="__OAt88150">[2]Oper!$J$992</definedName>
    <definedName name="__OAt88200">[1]Oper!$J$2807</definedName>
    <definedName name="__OAt8821">[2]Oper!$J$1322</definedName>
    <definedName name="__OAt8822">[2]Oper!$J$1487</definedName>
    <definedName name="__OAt8823">[2]Oper!$J$1652</definedName>
    <definedName name="__OAt8824">[2]Oper!$J$1817</definedName>
    <definedName name="__OAt8825">[2]Oper!$J$1982</definedName>
    <definedName name="__OAt88250">[2]Oper!$J$2972</definedName>
    <definedName name="__OAt8826">[2]Oper!$J$2147</definedName>
    <definedName name="__OAt8827">[2]Oper!$J$2312</definedName>
    <definedName name="__OAt8830">[2]Oper!$J$3302</definedName>
    <definedName name="__OAt88300">[2]Oper!$J$3137</definedName>
    <definedName name="__OAt8831">[2]Oper!$J$3467</definedName>
    <definedName name="__OAt8832">[2]Oper!$J$3632</definedName>
    <definedName name="__OAt8833">[2]Oper!$J$3797</definedName>
    <definedName name="__OAt8834">[2]Oper!$J$4292</definedName>
    <definedName name="__OAt8835">[2]Oper!$J$4457</definedName>
    <definedName name="__OAt88350">[2]Oper!$J$3962</definedName>
    <definedName name="__OAt8836">[2]Oper!$J$4622</definedName>
    <definedName name="__OAt8839">[2]Oper!$J$4127</definedName>
    <definedName name="__OAt8840">[2]Oper!$J$4952</definedName>
    <definedName name="__OAt88400">[2]Oper!$J$4787</definedName>
    <definedName name="__OAt8841">[2]Oper!$J$5117</definedName>
    <definedName name="__OAt8842">[2]Oper!$J$5282</definedName>
    <definedName name="__OAt8843">[2]Oper!$J$5447</definedName>
    <definedName name="__OAt8846">[2]Oper!$J$5612</definedName>
    <definedName name="__OAt8851">[2]Oper!$J$2477</definedName>
    <definedName name="__OAt8853">[2]Oper!$J$827</definedName>
    <definedName name="__OAt8859">[2]Oper!$J$2642</definedName>
    <definedName name="__OAt88700">[2]Oper!$J$332</definedName>
    <definedName name="__RAc881">[1]Oper!$M$167</definedName>
    <definedName name="__RAc88100">[2]Oper!$M$497</definedName>
    <definedName name="__RAc8811">[2]Oper!$M$662</definedName>
    <definedName name="__RAc8812">[2]Oper!$M$1157</definedName>
    <definedName name="__RAc88150">[2]Oper!$M$992</definedName>
    <definedName name="__RAc88200">[1]Oper!$M$2807</definedName>
    <definedName name="__RAc8821">[2]Oper!$M$1322</definedName>
    <definedName name="__RAc8822">[2]Oper!$M$1487</definedName>
    <definedName name="__RAc8823">[2]Oper!$M$1652</definedName>
    <definedName name="__RAc8824">[2]Oper!$M$1817</definedName>
    <definedName name="__RAc8825">[2]Oper!$M$1982</definedName>
    <definedName name="__RAc88250">[2]Oper!$M$2972</definedName>
    <definedName name="__RAc8826">[2]Oper!$M$2147</definedName>
    <definedName name="__RAc8827">[2]Oper!$M$2312</definedName>
    <definedName name="__RAc8830">[2]Oper!$M$3302</definedName>
    <definedName name="__RAc88300">[2]Oper!$M$3137</definedName>
    <definedName name="__RAc8831">[2]Oper!$M$3467</definedName>
    <definedName name="__RAc8832">[2]Oper!$M$3632</definedName>
    <definedName name="__RAc8833">[2]Oper!$M$3797</definedName>
    <definedName name="__RAc8834">[2]Oper!$M$4292</definedName>
    <definedName name="__RAc8835">[2]Oper!$M$4457</definedName>
    <definedName name="__RAc88350">[2]Oper!$M$3962</definedName>
    <definedName name="__RAc8836">[2]Oper!$M$4622</definedName>
    <definedName name="__RAc8839">[2]Oper!$M$4127</definedName>
    <definedName name="__RAc8840">[2]Oper!$M$4952</definedName>
    <definedName name="__RAc88400">[2]Oper!$M$4787</definedName>
    <definedName name="__RAc8841">[2]Oper!$M$5117</definedName>
    <definedName name="__RAc8842">[2]Oper!$M$5282</definedName>
    <definedName name="__RAc8843">[2]Oper!$M$5447</definedName>
    <definedName name="__RAc8846">[2]Oper!$M$5612</definedName>
    <definedName name="__RAc8851">[2]Oper!$M$2477</definedName>
    <definedName name="__RAc8853">[2]Oper!$M$827</definedName>
    <definedName name="__RAc8859">[2]Oper!$M$2642</definedName>
    <definedName name="__RAc88700">[2]Oper!$M$332</definedName>
    <definedName name="__RAt881">[1]Oper!$I$167</definedName>
    <definedName name="__RAt88100">[2]Oper!$I$497</definedName>
    <definedName name="__RAt8811">[2]Oper!$I$662</definedName>
    <definedName name="__RAt8812">[2]Oper!$I$1157</definedName>
    <definedName name="__RAt88150">[2]Oper!$I$992</definedName>
    <definedName name="__RAt88200">[1]Oper!$I$2807</definedName>
    <definedName name="__RAt8821">[2]Oper!$I$1322</definedName>
    <definedName name="__RAt8822">[2]Oper!$I$1487</definedName>
    <definedName name="__RAt8823">[2]Oper!$I$1652</definedName>
    <definedName name="__RAt8824">[2]Oper!$I$1817</definedName>
    <definedName name="__RAt8825">[2]Oper!$I$1982</definedName>
    <definedName name="__RAt88250">[2]Oper!$I$2972</definedName>
    <definedName name="__RAt8826">[2]Oper!$I$2147</definedName>
    <definedName name="__RAt8827">[2]Oper!$I$2312</definedName>
    <definedName name="__RAt8830">[2]Oper!$I$3302</definedName>
    <definedName name="__RAt88300">[2]Oper!$I$3137</definedName>
    <definedName name="__RAt8831">[2]Oper!$I$3467</definedName>
    <definedName name="__RAt8832">[2]Oper!$I$3632</definedName>
    <definedName name="__RAt8833">[2]Oper!$I$3797</definedName>
    <definedName name="__RAt8834">[2]Oper!$I$4292</definedName>
    <definedName name="__RAt8835">[2]Oper!$I$4457</definedName>
    <definedName name="__RAt88350">[2]Oper!$I$3962</definedName>
    <definedName name="__RAt8836">[2]Oper!$I$4622</definedName>
    <definedName name="__RAt8839">[2]Oper!$I$4127</definedName>
    <definedName name="__RAt8840">[2]Oper!$I$4952</definedName>
    <definedName name="__RAt88400">[2]Oper!$I$4787</definedName>
    <definedName name="__RAt8841">[2]Oper!$I$5117</definedName>
    <definedName name="__RAt8842">[2]Oper!$I$5282</definedName>
    <definedName name="__RAt8843">[2]Oper!$I$5447</definedName>
    <definedName name="__RAt8846">[2]Oper!$I$5612</definedName>
    <definedName name="__RAt8851">[2]Oper!$I$2477</definedName>
    <definedName name="__RAt8853">[2]Oper!$I$827</definedName>
    <definedName name="__RAt8859">[2]Oper!$I$2642</definedName>
    <definedName name="__RAt88700">[2]Oper!$I$332</definedName>
    <definedName name="__x1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1">#REF!</definedName>
    <definedName name="_2">#REF!</definedName>
    <definedName name="_3">#REF!</definedName>
    <definedName name="_4">#REF!</definedName>
    <definedName name="_5">#N/A</definedName>
    <definedName name="_6">#N/A</definedName>
    <definedName name="_7">#N/A</definedName>
    <definedName name="_8">#N/A</definedName>
    <definedName name="_ADM2">#REF!</definedName>
    <definedName name="_ago1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BDI1">#REF!</definedName>
    <definedName name="_BDI2">#REF!</definedName>
    <definedName name="_BLA1" hidden="1">"SRVEXACT;041;marleen;0"</definedName>
    <definedName name="_BLA2">2002</definedName>
    <definedName name="_Fill" hidden="1">#REF!</definedName>
    <definedName name="_xlnm._FilterDatabase" localSheetId="2" hidden="1">'1. Planilha de Quantidades'!$B$11:$L$299</definedName>
    <definedName name="_xlnm._FilterDatabase" localSheetId="0" hidden="1">'1. Planilha de Quantidades (2)'!$B$11:$L$276</definedName>
    <definedName name="_xlnm._FilterDatabase" localSheetId="1" hidden="1">Planilha3!$A$1:$C$1540</definedName>
    <definedName name="_xlnm._FilterDatabase" hidden="1">#REF!</definedName>
    <definedName name="_JAN02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OAc881">[2]Oper!$N$167</definedName>
    <definedName name="_OAc88100">[2]Oper!$N$497</definedName>
    <definedName name="_OAc8811">[2]Oper!$N$662</definedName>
    <definedName name="_OAc8812">[2]Oper!$N$1157</definedName>
    <definedName name="_OAc88150">[2]Oper!$N$992</definedName>
    <definedName name="_OAc882">#REF!</definedName>
    <definedName name="_OAc88200">[2]Oper!$N$2807</definedName>
    <definedName name="_OAc8821">[2]Oper!$N$1322</definedName>
    <definedName name="_OAc8822">[2]Oper!$N$1487</definedName>
    <definedName name="_OAc8823">[2]Oper!$N$1652</definedName>
    <definedName name="_OAc8824">[2]Oper!$N$1817</definedName>
    <definedName name="_OAc8825">[2]Oper!$N$1982</definedName>
    <definedName name="_OAc88250">[2]Oper!$N$2972</definedName>
    <definedName name="_OAc8826">[2]Oper!$N$2147</definedName>
    <definedName name="_OAc8827">[2]Oper!$N$2312</definedName>
    <definedName name="_OAc8830">[2]Oper!$N$3302</definedName>
    <definedName name="_OAc88300">[2]Oper!$N$3137</definedName>
    <definedName name="_OAc8831">[2]Oper!$N$3467</definedName>
    <definedName name="_OAc8832">[2]Oper!$N$3632</definedName>
    <definedName name="_OAc8833">[2]Oper!$N$3797</definedName>
    <definedName name="_OAc8834">[2]Oper!$N$4292</definedName>
    <definedName name="_OAc8835">[2]Oper!$N$4457</definedName>
    <definedName name="_OAc88350">[2]Oper!$N$3962</definedName>
    <definedName name="_OAc8836">[2]Oper!$N$4622</definedName>
    <definedName name="_OAc8839">[2]Oper!$N$4127</definedName>
    <definedName name="_OAc8840">[2]Oper!$N$4952</definedName>
    <definedName name="_OAc88400">[2]Oper!$N$4787</definedName>
    <definedName name="_OAc8841">[2]Oper!$N$5117</definedName>
    <definedName name="_OAc8842">[2]Oper!$N$5282</definedName>
    <definedName name="_OAc8843">[2]Oper!$N$5447</definedName>
    <definedName name="_OAc8846">[2]Oper!$N$5612</definedName>
    <definedName name="_OAc8851">[2]Oper!$N$2477</definedName>
    <definedName name="_OAc8853">[2]Oper!$N$827</definedName>
    <definedName name="_OAc8859">[2]Oper!$N$2642</definedName>
    <definedName name="_OAc88700">[2]Oper!$N$332</definedName>
    <definedName name="_OAc88810">#REF!</definedName>
    <definedName name="_OAc88820">#REF!</definedName>
    <definedName name="_OAc88830">#REF!</definedName>
    <definedName name="_OAc88840">#REF!</definedName>
    <definedName name="_OAc88850">#REF!</definedName>
    <definedName name="_OAn881">[2]Oper!$R$167</definedName>
    <definedName name="_OAn88100">[2]Oper!$R$497</definedName>
    <definedName name="_OAn8811">[2]Oper!$R$662</definedName>
    <definedName name="_OAn8812">[2]Oper!$R$1157</definedName>
    <definedName name="_OAn88150">[2]Oper!$R$992</definedName>
    <definedName name="_OAn882">#REF!</definedName>
    <definedName name="_OAn88200">[2]Oper!$R$2807</definedName>
    <definedName name="_OAn8821">[2]Oper!$R$1322</definedName>
    <definedName name="_OAn8822">[2]Oper!$R$1487</definedName>
    <definedName name="_OAn8823">[2]Oper!$R$1652</definedName>
    <definedName name="_OAn8824">[2]Oper!$R$1817</definedName>
    <definedName name="_OAn8825">[2]Oper!$R$1982</definedName>
    <definedName name="_OAn88250">[2]Oper!$R$2972</definedName>
    <definedName name="_OAn8826">[2]Oper!$R$2147</definedName>
    <definedName name="_OAn8827">[2]Oper!$R$2312</definedName>
    <definedName name="_OAn8830">[2]Oper!$R$3302</definedName>
    <definedName name="_OAn88300">[2]Oper!$R$3137</definedName>
    <definedName name="_OAn8831">[2]Oper!$R$3467</definedName>
    <definedName name="_OAn8832">[2]Oper!$R$3632</definedName>
    <definedName name="_OAn8833">[2]Oper!$R$3797</definedName>
    <definedName name="_OAn8834">[2]Oper!$R$4292</definedName>
    <definedName name="_OAn8835">[2]Oper!$R$4457</definedName>
    <definedName name="_OAn88350">[2]Oper!$R$3962</definedName>
    <definedName name="_OAn8836">[2]Oper!$R$4622</definedName>
    <definedName name="_OAn8839">[2]Oper!$R$4127</definedName>
    <definedName name="_OAn8840">[2]Oper!$R$4952</definedName>
    <definedName name="_OAn88400">[2]Oper!$R$4787</definedName>
    <definedName name="_OAn8841">[2]Oper!$R$5117</definedName>
    <definedName name="_OAn8842">[2]Oper!$R$5282</definedName>
    <definedName name="_OAn8843">[2]Oper!$R$5447</definedName>
    <definedName name="_OAn8846">[2]Oper!$R$5612</definedName>
    <definedName name="_OAn8851">[2]Oper!$R$2477</definedName>
    <definedName name="_OAn8853">[2]Oper!$R$827</definedName>
    <definedName name="_OAn8859">[2]Oper!$R$2642</definedName>
    <definedName name="_OAn88700">[2]Oper!$R$332</definedName>
    <definedName name="_OAn88810">#REF!</definedName>
    <definedName name="_OAn88820">#REF!</definedName>
    <definedName name="_OAn88830">#REF!</definedName>
    <definedName name="_OAn88840">#REF!</definedName>
    <definedName name="_OAn88850">#REF!</definedName>
    <definedName name="_OAt881">[2]Oper!$J$167</definedName>
    <definedName name="_OAt88100">[2]Oper!$J$497</definedName>
    <definedName name="_OAt8811">[2]Oper!$J$662</definedName>
    <definedName name="_OAt8812">[2]Oper!$J$1157</definedName>
    <definedName name="_OAt88150">[2]Oper!$J$992</definedName>
    <definedName name="_OAt882">#REF!</definedName>
    <definedName name="_OAt88200">[2]Oper!$J$2807</definedName>
    <definedName name="_OAt8821">[2]Oper!$J$1322</definedName>
    <definedName name="_OAt8822">[2]Oper!$J$1487</definedName>
    <definedName name="_OAt8823">[2]Oper!$J$1652</definedName>
    <definedName name="_OAt8824">[2]Oper!$J$1817</definedName>
    <definedName name="_OAt8825">[2]Oper!$J$1982</definedName>
    <definedName name="_OAt88250">[2]Oper!$J$2972</definedName>
    <definedName name="_OAt8826">[2]Oper!$J$2147</definedName>
    <definedName name="_OAt8827">[2]Oper!$J$2312</definedName>
    <definedName name="_OAt8830">[2]Oper!$J$3302</definedName>
    <definedName name="_OAt88300">[2]Oper!$J$3137</definedName>
    <definedName name="_OAt8831">[2]Oper!$J$3467</definedName>
    <definedName name="_OAt8832">[2]Oper!$J$3632</definedName>
    <definedName name="_OAt8833">[2]Oper!$J$3797</definedName>
    <definedName name="_OAt8834">[2]Oper!$J$4292</definedName>
    <definedName name="_OAt8835">[2]Oper!$J$4457</definedName>
    <definedName name="_OAt88350">[2]Oper!$J$3962</definedName>
    <definedName name="_OAt8836">[2]Oper!$J$4622</definedName>
    <definedName name="_OAt8839">[2]Oper!$J$4127</definedName>
    <definedName name="_OAt8840">[2]Oper!$J$4952</definedName>
    <definedName name="_OAt88400">[2]Oper!$J$4787</definedName>
    <definedName name="_OAt8841">[2]Oper!$J$5117</definedName>
    <definedName name="_OAt8842">[2]Oper!$J$5282</definedName>
    <definedName name="_OAt8843">[2]Oper!$J$5447</definedName>
    <definedName name="_OAt8846">[2]Oper!$J$5612</definedName>
    <definedName name="_OAt8851">[2]Oper!$J$2477</definedName>
    <definedName name="_OAt8853">[2]Oper!$J$827</definedName>
    <definedName name="_OAt8859">[2]Oper!$J$2642</definedName>
    <definedName name="_OAt88700">[2]Oper!$J$332</definedName>
    <definedName name="_OAt88810">#REF!</definedName>
    <definedName name="_OAt88820">#REF!</definedName>
    <definedName name="_OAt88830">#REF!</definedName>
    <definedName name="_OAt88840">#REF!</definedName>
    <definedName name="_Order1" hidden="1">255</definedName>
    <definedName name="_Order2" hidden="1">255</definedName>
    <definedName name="_RAc881">[2]Oper!$M$167</definedName>
    <definedName name="_RAc88100">[2]Oper!$M$497</definedName>
    <definedName name="_RAc8811">[2]Oper!$M$662</definedName>
    <definedName name="_RAc8812">[2]Oper!$M$1157</definedName>
    <definedName name="_RAc88150">[2]Oper!$M$992</definedName>
    <definedName name="_RAc882">#REF!</definedName>
    <definedName name="_RAc88200">[2]Oper!$M$2807</definedName>
    <definedName name="_RAc8821">[2]Oper!$M$1322</definedName>
    <definedName name="_RAc8822">[2]Oper!$M$1487</definedName>
    <definedName name="_RAc8823">[2]Oper!$M$1652</definedName>
    <definedName name="_RAc8824">[2]Oper!$M$1817</definedName>
    <definedName name="_RAc8825">[2]Oper!$M$1982</definedName>
    <definedName name="_RAc88250">[2]Oper!$M$2972</definedName>
    <definedName name="_RAc8826">[2]Oper!$M$2147</definedName>
    <definedName name="_RAc8827">[2]Oper!$M$2312</definedName>
    <definedName name="_RAc8830">[2]Oper!$M$3302</definedName>
    <definedName name="_RAc88300">[2]Oper!$M$3137</definedName>
    <definedName name="_RAc8831">[2]Oper!$M$3467</definedName>
    <definedName name="_RAc8832">[2]Oper!$M$3632</definedName>
    <definedName name="_RAc8833">[2]Oper!$M$3797</definedName>
    <definedName name="_RAc8834">[2]Oper!$M$4292</definedName>
    <definedName name="_RAc8835">[2]Oper!$M$4457</definedName>
    <definedName name="_RAc88350">[2]Oper!$M$3962</definedName>
    <definedName name="_RAc8836">[2]Oper!$M$4622</definedName>
    <definedName name="_RAc8839">[2]Oper!$M$4127</definedName>
    <definedName name="_RAc8840">[2]Oper!$M$4952</definedName>
    <definedName name="_RAc88400">[2]Oper!$M$4787</definedName>
    <definedName name="_RAc8841">[2]Oper!$M$5117</definedName>
    <definedName name="_RAc8842">[2]Oper!$M$5282</definedName>
    <definedName name="_RAc8843">[2]Oper!$M$5447</definedName>
    <definedName name="_RAc8846">[2]Oper!$M$5612</definedName>
    <definedName name="_RAc8851">[2]Oper!$M$2477</definedName>
    <definedName name="_RAc8853">[2]Oper!$M$827</definedName>
    <definedName name="_RAc8859">[2]Oper!$M$2642</definedName>
    <definedName name="_RAc88700">[2]Oper!$M$332</definedName>
    <definedName name="_RAc88810">#REF!</definedName>
    <definedName name="_RAc88820">#REF!</definedName>
    <definedName name="_RAc88830">#REF!</definedName>
    <definedName name="_RAc88840">#REF!</definedName>
    <definedName name="_RAc88850">#REF!</definedName>
    <definedName name="_RAt881">[2]Oper!$I$167</definedName>
    <definedName name="_RAt88100">[2]Oper!$I$497</definedName>
    <definedName name="_RAt8811">[2]Oper!$I$662</definedName>
    <definedName name="_RAt8812">[2]Oper!$I$1157</definedName>
    <definedName name="_RAt88150">[2]Oper!$I$992</definedName>
    <definedName name="_RAt882">#REF!</definedName>
    <definedName name="_RAt88200">[2]Oper!$I$2807</definedName>
    <definedName name="_RAt8821">[2]Oper!$I$1322</definedName>
    <definedName name="_RAt8822">[2]Oper!$I$1487</definedName>
    <definedName name="_RAt8823">[2]Oper!$I$1652</definedName>
    <definedName name="_RAt8824">[2]Oper!$I$1817</definedName>
    <definedName name="_RAt8825">[2]Oper!$I$1982</definedName>
    <definedName name="_RAt88250">[2]Oper!$I$2972</definedName>
    <definedName name="_RAt8826">[2]Oper!$I$2147</definedName>
    <definedName name="_RAt8827">[2]Oper!$I$2312</definedName>
    <definedName name="_RAt8830">[2]Oper!$I$3302</definedName>
    <definedName name="_RAt88300">[2]Oper!$I$3137</definedName>
    <definedName name="_RAt8831">[2]Oper!$I$3467</definedName>
    <definedName name="_RAt8832">[2]Oper!$I$3632</definedName>
    <definedName name="_RAt8833">[2]Oper!$I$3797</definedName>
    <definedName name="_RAt8834">[2]Oper!$I$4292</definedName>
    <definedName name="_RAt8835">[2]Oper!$I$4457</definedName>
    <definedName name="_RAt88350">[2]Oper!$I$3962</definedName>
    <definedName name="_RAt8836">[2]Oper!$I$4622</definedName>
    <definedName name="_RAt8839">[2]Oper!$I$4127</definedName>
    <definedName name="_RAt8840">[2]Oper!$I$4952</definedName>
    <definedName name="_RAt88400">[2]Oper!$I$4787</definedName>
    <definedName name="_RAt8841">[2]Oper!$I$5117</definedName>
    <definedName name="_RAt8842">[2]Oper!$I$5282</definedName>
    <definedName name="_RAt8843">[2]Oper!$I$5447</definedName>
    <definedName name="_RAt8846">[2]Oper!$I$5612</definedName>
    <definedName name="_RAt8851">[2]Oper!$I$2477</definedName>
    <definedName name="_RAt8853">[2]Oper!$I$827</definedName>
    <definedName name="_RAt8859">[2]Oper!$I$2642</definedName>
    <definedName name="_RAt88700">[2]Oper!$I$332</definedName>
    <definedName name="_RAt88810">#REF!</definedName>
    <definedName name="_RAt88820">#REF!</definedName>
    <definedName name="_RAt88830">#REF!</definedName>
    <definedName name="_RAt88840">#REF!</definedName>
    <definedName name="_RAt88850">#REF!</definedName>
    <definedName name="_Report">"Print All"</definedName>
    <definedName name="_Table1_In1" hidden="1">'[6]DCF Assumptions'!$G$41</definedName>
    <definedName name="_Table1_Out" hidden="1">'[6]PV Calcs'!$Q$10:$R$23</definedName>
    <definedName name="_Table2_In1" hidden="1">'[6]DCF Assumptions'!$G$41</definedName>
    <definedName name="_Table2_In2" hidden="1">'[6]DCF Assumptions'!$K$35</definedName>
    <definedName name="_x1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aaa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DOCTOPS" hidden="1">"AAA_SET"</definedName>
    <definedName name="AAA_duser" hidden="1">"OFF"</definedName>
    <definedName name="AAAAA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AAAAA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AAAAA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r">#REF!</definedName>
    <definedName name="Abr02_Cred">[7]Dados!$P$1:$P$65536</definedName>
    <definedName name="Abr02_Deb">[7]Dados!$O$1:$O$65536</definedName>
    <definedName name="AcAntAbr">[8]anterior!$AB$1:$AB$65536</definedName>
    <definedName name="AcAntAgo">[8]anterior!$AF$1:$AF$65536</definedName>
    <definedName name="AcAntDez">[8]anterior!$AJ$1:$AJ$65536</definedName>
    <definedName name="AcAntFev">[8]anterior!$Z$1:$Z$65536</definedName>
    <definedName name="AcAntJan">[9]anterior!$Y$1:$Y$65536</definedName>
    <definedName name="AcAntJul">[8]anterior!$AE$1:$AE$65536</definedName>
    <definedName name="AcAntJun">[8]anterior!$AD$1:$AD$65536</definedName>
    <definedName name="AcAntMai">[8]anterior!$AC$1:$AC$65536</definedName>
    <definedName name="AcAntMar">[8]anterior!$AA$1:$AA$65536</definedName>
    <definedName name="AcAntNov">[8]anterior!$AI$1:$AI$65536</definedName>
    <definedName name="AcAntOut">[8]anterior!$AH$1:$AH$65536</definedName>
    <definedName name="AcAntSet">[8]anterior!$AG$1:$AG$65536</definedName>
    <definedName name="Account_breakdowns">[10]Index!$A$69:$E$86</definedName>
    <definedName name="accts_unit">[11]Summary!$L$53</definedName>
    <definedName name="AcFoAbr">[8]forecast!$W$1:$W$65536</definedName>
    <definedName name="AcFoAgo">[8]forecast!$AA$1:$AA$65536</definedName>
    <definedName name="AcFoDez">[8]forecast!$AE$1:$AE$65536</definedName>
    <definedName name="AcFoFev">[8]forecast!$U$1:$U$65536</definedName>
    <definedName name="AcFoJan">[8]forecast!$T$1:$T$65536</definedName>
    <definedName name="AcFoJul">[8]forecast!$Z$1:$Z$65536</definedName>
    <definedName name="AcFoJun">[8]forecast!$Y$1:$Y$65536</definedName>
    <definedName name="AcFoMai">[8]forecast!$X$1:$X$65536</definedName>
    <definedName name="AcFoMar">[8]forecast!$V$1:$V$65536</definedName>
    <definedName name="AcFoNov">[8]forecast!$AD$1:$AD$65536</definedName>
    <definedName name="AcFoOut">[8]forecast!$AC$1:$AC$65536</definedName>
    <definedName name="AcFoSet">[8]forecast!$AB$1:$AB$65536</definedName>
    <definedName name="AcOrAbr">[8]orçamento!$W$1:$W$65536</definedName>
    <definedName name="AcOrAgo">[8]orçamento!$AA$1:$AA$65536</definedName>
    <definedName name="AcOrDez">[9]orçamento!$AE$1:$AE$65536</definedName>
    <definedName name="AcOrFev">[8]orçamento!$U$1:$U$65536</definedName>
    <definedName name="AcOrJan">[9]orçamento!$T$1:$T$65536</definedName>
    <definedName name="AcOrJul">[8]orçamento!$Z$1:$Z$65536</definedName>
    <definedName name="AcOrJun">[8]orçamento!$Y$1:$Y$65536</definedName>
    <definedName name="AcOrMai">[8]orçamento!$X$1:$X$65536</definedName>
    <definedName name="AcOrMar">[8]orçamento!$V$1:$V$65536</definedName>
    <definedName name="AcOrNov">[8]orçamento!$AD$1:$AD$65536</definedName>
    <definedName name="AcOrOut">[8]orçamento!$AC$1:$AC$65536</definedName>
    <definedName name="AcOrSet">[8]orçamento!$AB$1:$AB$65536</definedName>
    <definedName name="AcPMR03">[12]Orcto!$BE$1:$BE$65536</definedName>
    <definedName name="AcReAbr">[8]atual!$AC$1:$AC$65536</definedName>
    <definedName name="AcReAgo">[8]atual!$AG$1:$AG$65536</definedName>
    <definedName name="AcReDez">[8]atual!$AK$1:$AK$65536</definedName>
    <definedName name="AcReFev">[8]atual!$AA$1:$AA$65536</definedName>
    <definedName name="AcReJan">[13]Atual!$AD$1:$AD$65536</definedName>
    <definedName name="AcReJul">[8]atual!$AF$1:$AF$65536</definedName>
    <definedName name="AcReJun">[8]atual!$AE$1:$AE$65536</definedName>
    <definedName name="AcReMa" localSheetId="2">#REF!</definedName>
    <definedName name="AcReMa" localSheetId="0">#REF!</definedName>
    <definedName name="AcReMa">#REF!</definedName>
    <definedName name="AcReMAi">[8]atual!$AD$1:$AD$65536</definedName>
    <definedName name="AcReMar">[8]atual!$AB$1:$AB$65536</definedName>
    <definedName name="AcReNov">[8]atual!$AJ$1:$AJ$65536</definedName>
    <definedName name="AcReOut">[8]atual!$AI$1:$AI$65536</definedName>
    <definedName name="AcReSet">[8]atual!$AH$1:$AH$65536</definedName>
    <definedName name="Acum04" localSheetId="2">#REF!</definedName>
    <definedName name="Acum04" localSheetId="0">#REF!</definedName>
    <definedName name="Acum04">#REF!</definedName>
    <definedName name="ADM" localSheetId="2">#REF!</definedName>
    <definedName name="ADM" localSheetId="0">#REF!</definedName>
    <definedName name="ADM">#REF!</definedName>
    <definedName name="ADNOTURNO" localSheetId="2">[14]Base_folha!#REF!</definedName>
    <definedName name="ADNOTURNO" localSheetId="0">[14]Base_folha!#REF!</definedName>
    <definedName name="ADNOTURNO">[14]Base_folha!#REF!</definedName>
    <definedName name="ADUTORABUZIOS" localSheetId="2">'[15]Quadro II '!#REF!</definedName>
    <definedName name="ADUTORABUZIOS" localSheetId="0">'[15]Quadro II '!#REF!</definedName>
    <definedName name="ADUTORABUZIOS">'[15]Quadro II '!#REF!</definedName>
    <definedName name="ADUTORAMONTEALTOFIGUEIRA">'[15]Quadro II '!#REF!</definedName>
    <definedName name="ADUTORATAMOIOS">'[15]Quadro II '!#REF!</definedName>
    <definedName name="ago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justevol">[16]Premissas!$B$112</definedName>
    <definedName name="AMPLIACAOETESAOPEDRO">'[15]Quadro II '!#REF!</definedName>
    <definedName name="anos">[17]Plan1!$S$3:$S$8</definedName>
    <definedName name="anscount" hidden="1">1</definedName>
    <definedName name="antabr">[8]anterior!$L$1:$L$65536</definedName>
    <definedName name="antago">[8]anterior!$P$1:$P$65536</definedName>
    <definedName name="antdez">[8]anterior!$T$1:$T$65536</definedName>
    <definedName name="antfev">[8]anterior!$J$1:$J$65536</definedName>
    <definedName name="antjan">[9]anterior!$I$1:$I$65536</definedName>
    <definedName name="antjul">[8]anterior!$O$1:$O$65536</definedName>
    <definedName name="antjun">[8]anterior!$N$1:$N$65536</definedName>
    <definedName name="antmai">[8]anterior!$M$1:$M$65536</definedName>
    <definedName name="antmar">[8]anterior!$K$1:$K$65536</definedName>
    <definedName name="antnov">[8]anterior!$S$1:$S$65536</definedName>
    <definedName name="antout">[8]anterior!$R$1:$R$65536</definedName>
    <definedName name="antset">[8]anterior!$Q$1:$Q$65536</definedName>
    <definedName name="anuenio">[14]Base_folha!#REF!</definedName>
    <definedName name="ap">[18]FCF!$N$54</definedName>
    <definedName name="AP_" localSheetId="2">#REF!</definedName>
    <definedName name="AP_" localSheetId="0">#REF!</definedName>
    <definedName name="AP_">#REF!</definedName>
    <definedName name="Application">'[10]1. Instellingen'!$B$20</definedName>
    <definedName name="_xlnm.Print_Area" localSheetId="2">'1. Planilha de Quantidades'!$B$2:$J$268</definedName>
    <definedName name="_xlnm.Print_Area" localSheetId="0">'1. Planilha de Quantidades (2)'!$B$2:$J$249</definedName>
    <definedName name="Área_impressão_IM">[19]FICBIOM!$A$4:$I$43</definedName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VersionLS" hidden="1">300</definedName>
    <definedName name="Atualização">#REF!</definedName>
    <definedName name="balance">#REF!</definedName>
    <definedName name="balance_type">1</definedName>
    <definedName name="balanco">#REF!</definedName>
    <definedName name="BALANÇO">#REF!</definedName>
    <definedName name="BALASEO">#REF!</definedName>
    <definedName name="BALAUSOL">#REF!</definedName>
    <definedName name="BALCENTRO">#REF!</definedName>
    <definedName name="BALCORR">#REF!</definedName>
    <definedName name="BALCUYO">#REF!</definedName>
    <definedName name="baliecsa">#REF!</definedName>
    <definedName name="BALMANLIBA">#REF!</definedName>
    <definedName name="balnce">#REF!</definedName>
    <definedName name="BALSERVIAL">#REF!</definedName>
    <definedName name="_xlnm.Database">#REF!</definedName>
    <definedName name="BaseYear">[20]Controls!$C$13</definedName>
    <definedName name="BCODADOS">[21]Plan1!$A$8:$G$278</definedName>
    <definedName name="BDI" localSheetId="2">#REF!</definedName>
    <definedName name="BDI" localSheetId="0">#REF!</definedName>
    <definedName name="BDI">#REF!</definedName>
    <definedName name="Begroting">[22]Parameters!$B$3</definedName>
    <definedName name="BG_Del" hidden="1">15</definedName>
    <definedName name="BG_Ins" hidden="1">4</definedName>
    <definedName name="BG_Mod" hidden="1">6</definedName>
    <definedName name="Bidder">'[23]Base data'!$E$8</definedName>
    <definedName name="Bkrs">'[24]BU TV &amp; Ancillary'!$V$1</definedName>
    <definedName name="BLA" hidden="1">"SRVEXACT;030;marleen;0"</definedName>
    <definedName name="Blocking_rate">[25]Constants!$B$2</definedName>
    <definedName name="Bradesco2">'[26]BRADESCO - 2ª'!$D$21:$T$63</definedName>
    <definedName name="Bradesco3">'[26]BRADESCO - SAMPCO (2)'!$D$21:$T$33</definedName>
    <definedName name="BU_list">[10]Index!$A$43:$C$64</definedName>
    <definedName name="Caixa">'[4]CONSSID12-96'!#REF!</definedName>
    <definedName name="calc">1</definedName>
    <definedName name="capex_driver">[27]Controls!$N$11</definedName>
    <definedName name="caseall">'[28]Control Panel'!$C$12</definedName>
    <definedName name="categorie_budget">[29]parameters!$B$12</definedName>
    <definedName name="categorie_estimate">[29]parameters!$B$9</definedName>
    <definedName name="categorie_lopend_jaar">[29]parameters!$B$8</definedName>
    <definedName name="categorie_vorig_jaar">[29]parameters!$B$11</definedName>
    <definedName name="Category">'[10]1. Instellingen'!$B$14</definedName>
    <definedName name="CBWorkbookPriority" hidden="1">-864555524</definedName>
    <definedName name="CCSET">'[30]Cargo CC Set'!$I$2:$BA$582</definedName>
    <definedName name="CDI">[31]DADOS!$A$1:$G$3766</definedName>
    <definedName name="Celulas_geral">[32]Resultado!$T$8:$AD$48</definedName>
    <definedName name="Celulas_mes">[32]Resultado!$X$8:$X$48</definedName>
    <definedName name="CENTROCUSTO" localSheetId="2">#REF!</definedName>
    <definedName name="CENTROCUSTO" localSheetId="0">#REF!</definedName>
    <definedName name="CENTROCUSTO">#REF!</definedName>
    <definedName name="Charges_OtherServices">'[33]Assump. '!$F$17:$N$17</definedName>
    <definedName name="Charges_VoiceMail">'[33]Assump. '!$F$15:$N$15</definedName>
    <definedName name="CLAYTON" localSheetId="2">#REF!</definedName>
    <definedName name="CLAYTON" localSheetId="0">#REF!</definedName>
    <definedName name="CLAYTON">#REF!</definedName>
    <definedName name="co">40</definedName>
    <definedName name="Code">[34]RetrieveParameters!$D$18</definedName>
    <definedName name="Company">[35]Controls!$C$6</definedName>
    <definedName name="companycurrency">'[36]Company data'!$B$7</definedName>
    <definedName name="companyname">[36]Cover!$D$9</definedName>
    <definedName name="Composições" localSheetId="2">#REF!</definedName>
    <definedName name="Composições" localSheetId="0">#REF!</definedName>
    <definedName name="Composições">#REF!</definedName>
    <definedName name="ConsolQdeValorRevis" localSheetId="2">#REF!</definedName>
    <definedName name="ConsolQdeValorRevis" localSheetId="0">#REF!</definedName>
    <definedName name="ConsolQdeValorRevis">#REF!</definedName>
    <definedName name="Consulta_itens_financeiros" localSheetId="2">#REF!</definedName>
    <definedName name="Consulta_itens_financeiros" localSheetId="0">#REF!</definedName>
    <definedName name="Consulta_itens_financeiros">#REF!</definedName>
    <definedName name="Control_Metrados">#REF!</definedName>
    <definedName name="Control_Montos">#REF!</definedName>
    <definedName name="COPIAR_E_COLAR_FORMULA_MES" localSheetId="2">[37]!COPIAR_E_COLAR_FORMULA_MES</definedName>
    <definedName name="COPIAR_E_COLAR_FORMULA_MES" localSheetId="0">[37]!COPIAR_E_COLAR_FORMULA_MES</definedName>
    <definedName name="COPIAR_E_COLAR_FORMULA_MES">[37]!COPIAR_E_COLAR_FORMULA_MES</definedName>
    <definedName name="costoventa" localSheetId="2">#REF!</definedName>
    <definedName name="costoventa" localSheetId="0">#REF!</definedName>
    <definedName name="costoventa">#REF!</definedName>
    <definedName name="CostoVta" localSheetId="2">#REF!</definedName>
    <definedName name="CostoVta" localSheetId="0">#REF!</definedName>
    <definedName name="CostoVta">#REF!</definedName>
    <definedName name="COut02">[38]RealOut02!$AE$1:$AE$65536</definedName>
    <definedName name="CReal">[13]Atual!$B$1:$B$65536</definedName>
    <definedName name="Cred_Abr03">[39]BDG!$P$1:$P$65536</definedName>
    <definedName name="Cred_Ago03">[39]BDG!$X$1:$X$65536</definedName>
    <definedName name="Cred_Fev03">[39]BDG!$L$1:$L$65536</definedName>
    <definedName name="cred_jan03">[39]BDG!$J$1:$J$65536</definedName>
    <definedName name="Cred_Jul03">[39]BDG!$V$1:$V$65536</definedName>
    <definedName name="cred_Jun03">[39]BDG!$T$1:$T$65536</definedName>
    <definedName name="cred_mai03">[39]BDG!$R$1:$R$65536</definedName>
    <definedName name="Cred_Mar03">[39]BDG!$N$1:$N$65536</definedName>
    <definedName name="CRepr">[13]Atual!$A$1:$A$65536</definedName>
    <definedName name="_xlnm.Criteria" localSheetId="2">#REF!</definedName>
    <definedName name="_xlnm.Criteria" localSheetId="0">#REF!</definedName>
    <definedName name="_xlnm.Criteria">#REF!</definedName>
    <definedName name="CRITÉRIOS_IM" localSheetId="2">#REF!</definedName>
    <definedName name="CRITÉRIOS_IM" localSheetId="0">#REF!</definedName>
    <definedName name="CRITÉRIOS_IM">#REF!</definedName>
    <definedName name="CRotAAbr">[39]ConsRot!$T$1:$T$65536</definedName>
    <definedName name="CRotAbr">[39]ConsRot!$G$1:$G$65536</definedName>
    <definedName name="CRotAdez">[39]ConsRot!$AB$1:$AB$65536</definedName>
    <definedName name="CRotAMar">[39]ConsRot!$S$1:$S$65536</definedName>
    <definedName name="CRotFev">[39]ConsRot!$E$1:$E$65536</definedName>
    <definedName name="CRotJul">[39]ConsRot!$J$1:$J$65536</definedName>
    <definedName name="CRotJun">[39]ConsRot!$I$1:$I$65536</definedName>
    <definedName name="CRotMai">[39]ConsRot!$H$1:$H$65536</definedName>
    <definedName name="CRotMar">[39]ConsRot!$F$1:$F$65536</definedName>
    <definedName name="CSet02">[38]RealOut02!$AB$1:$AB$65536</definedName>
    <definedName name="currentmonth">'[36]Company data'!$B$9</definedName>
    <definedName name="currentmonthname">'[36]Company data'!$B$11</definedName>
    <definedName name="currentyear">'[36]Company data'!$B$17</definedName>
    <definedName name="custo" localSheetId="2">#REF!</definedName>
    <definedName name="custo" localSheetId="0">#REF!</definedName>
    <definedName name="custo">#REF!</definedName>
    <definedName name="Custos" localSheetId="2">#REF!</definedName>
    <definedName name="Custos" localSheetId="0">#REF!</definedName>
    <definedName name="Custos">#REF!</definedName>
    <definedName name="DATA1" localSheetId="2">#REF!</definedName>
    <definedName name="DATA1" localSheetId="0">#REF!</definedName>
    <definedName name="DATA1">#REF!</definedName>
    <definedName name="DATA2">#REF!</definedName>
    <definedName name="DATA3">#REF!</definedName>
    <definedName name="DateHeader">[35]Controls!$D$17</definedName>
    <definedName name="dd">'[40]Assump. '!$F$15:$N$15</definedName>
    <definedName name="Deb_Abr03">[39]BDG!$O$1:$O$65536</definedName>
    <definedName name="Deb_Ago03">[39]BDG!$W$1:$W$65536</definedName>
    <definedName name="Deb_Fev03">[39]BDG!$K$1:$K$65536</definedName>
    <definedName name="deb_jan03">[39]BDG!$I$1:$I$65536</definedName>
    <definedName name="deb_Jul03">[39]BDG!$U$1:$U$65536</definedName>
    <definedName name="deb_Jun03">[39]BDG!$S$1:$S$65536</definedName>
    <definedName name="deb_mai03">[39]BDG!$Q$1:$Q$65536</definedName>
    <definedName name="Deb_Mar03">[39]BDG!$M$1:$M$65536</definedName>
    <definedName name="Descrição_Total" localSheetId="2">#REF!</definedName>
    <definedName name="Descrição_Total" localSheetId="0">#REF!</definedName>
    <definedName name="Descrição_Total">#REF!</definedName>
    <definedName name="Despesas" localSheetId="2">#REF!</definedName>
    <definedName name="Despesas" localSheetId="0">#REF!</definedName>
    <definedName name="Despesas">#REF!</definedName>
    <definedName name="DETACUYO" localSheetId="2">#REF!</definedName>
    <definedName name="DETACUYO" localSheetId="0">#REF!</definedName>
    <definedName name="DETACUYO">#REF!</definedName>
    <definedName name="DETASEO">#REF!</definedName>
    <definedName name="DETCENTRO">#REF!</definedName>
    <definedName name="DETCORR">#REF!</definedName>
    <definedName name="detiecsa">#REF!</definedName>
    <definedName name="DETMANLIBA">#REF!</definedName>
    <definedName name="DETSERVIAL">#REF!</definedName>
    <definedName name="dez">#REF!</definedName>
    <definedName name="df">'[41]Eco-Fin'!#REF!</definedName>
    <definedName name="direct_1T">'[25]POP cost'!$D$16:$D$407</definedName>
    <definedName name="direct_cost_vs_capex">'[25]POP cost'!$B$11</definedName>
    <definedName name="direct_yearly">'[25]POP cost'!$E$16:$E$407</definedName>
    <definedName name="discussion">'[42]         Title              '!$N$2</definedName>
    <definedName name="discussionII">'[43]         Title              '!$N$2</definedName>
    <definedName name="dolar" localSheetId="2">#REF!</definedName>
    <definedName name="dolar" localSheetId="0">#REF!</definedName>
    <definedName name="dolar">#REF!</definedName>
    <definedName name="DollarHeader">[35]Controls!$D$12</definedName>
    <definedName name="dotacion" localSheetId="2">#REF!</definedName>
    <definedName name="dotacion" localSheetId="0">#REF!</definedName>
    <definedName name="dotacion">#REF!</definedName>
    <definedName name="DOTASEO" localSheetId="2">#REF!</definedName>
    <definedName name="DOTASEO" localSheetId="0">#REF!</definedName>
    <definedName name="DOTASEO">#REF!</definedName>
    <definedName name="DOTAUSOL" localSheetId="2">#REF!</definedName>
    <definedName name="DOTAUSOL" localSheetId="0">#REF!</definedName>
    <definedName name="DOTAUSOL">#REF!</definedName>
    <definedName name="DOTCENTRO">#REF!</definedName>
    <definedName name="DOTCORR">#REF!</definedName>
    <definedName name="DOTCUYO">#REF!</definedName>
    <definedName name="dotiecsa">#REF!</definedName>
    <definedName name="DOTMANLIBA">#REF!</definedName>
    <definedName name="DOTSERVIAL">#REF!</definedName>
    <definedName name="DOut02">[38]RealOut02!$AF$1:$AF$65536</definedName>
    <definedName name="DRE" localSheetId="2">#REF!</definedName>
    <definedName name="DRE" localSheetId="0">#REF!</definedName>
    <definedName name="DRE">#REF!</definedName>
    <definedName name="DSet02">[38]RealOut02!$AC$1:$AC$65536</definedName>
    <definedName name="DSR">[14]Base_folha!#REF!</definedName>
    <definedName name="e">[44]FCF!$N$46</definedName>
    <definedName name="EAabr">[45]REqpt03!$U$1:$U$65536</definedName>
    <definedName name="EAago">[46]REqpt03!$Y$1:$Y$65536</definedName>
    <definedName name="EAbr">[45]REqpt03!$H$1:$H$65536</definedName>
    <definedName name="EAcum04">[46]AbertInvest!$R$1:$R$65536</definedName>
    <definedName name="EAcum05">[47]AbertInvest!$R$1:$R$65536</definedName>
    <definedName name="EAdez">[46]REqpt03!$AC$1:$AC$65536</definedName>
    <definedName name="EAfev">[46]REqpt03!$S$1:$S$65536</definedName>
    <definedName name="EAgo">[46]REqpt03!$L$1:$L$65536</definedName>
    <definedName name="EAjul">[46]REqpt03!$X$1:$X$65536</definedName>
    <definedName name="EAjun">[46]REqpt03!$W$1:$W$65536</definedName>
    <definedName name="EAmai">[48]REqpt03!$V$1:$V$65536</definedName>
    <definedName name="EAmar">[45]REqpt03!$T$1:$T$65536</definedName>
    <definedName name="EAnov">[46]REqpt03!$AB$1:$AB$65536</definedName>
    <definedName name="EAout">[46]REqpt03!$AA$1:$AA$65536</definedName>
    <definedName name="EAset">[46]REqpt03!$Z$1:$Z$65536</definedName>
    <definedName name="Ebitda_01">'[49]1.P&amp;L'!$I$20</definedName>
    <definedName name="Ebitda_02">'[49]1.P&amp;L'!$J$20</definedName>
    <definedName name="Edez">[46]REqpt03!$P$1:$P$65536</definedName>
    <definedName name="eee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Fev">[46]REqpt03!$F$1:$F$65536</definedName>
    <definedName name="Ejan">[46]REqpt03!$E$1:$E$65536</definedName>
    <definedName name="EJul">[46]REqpt03!$K$1:$K$65536</definedName>
    <definedName name="EJun">[46]REqpt03!$J$1:$J$65536</definedName>
    <definedName name="EMai">[48]REqpt03!$I$1:$I$65536</definedName>
    <definedName name="EMar">[45]REqpt03!$G$1:$G$65536</definedName>
    <definedName name="Enov">[46]REqpt03!$O$1:$O$65536</definedName>
    <definedName name="Entiteit">'[10]1. Instellingen'!$B$2</definedName>
    <definedName name="entities">[34]Names!$A$10:$D$262</definedName>
    <definedName name="EOAF" localSheetId="2">#REF!</definedName>
    <definedName name="EOAF" localSheetId="0">#REF!</definedName>
    <definedName name="EOAF">#REF!</definedName>
    <definedName name="Eout">[46]REqpt03!$N$1:$N$65536</definedName>
    <definedName name="Equity">'[49]Buy Out Overview'!$B$38</definedName>
    <definedName name="Equity_Value">'[49]Buy Out Overview'!$B$8</definedName>
    <definedName name="ESet">[46]REqpt03!$M$1:$M$65536</definedName>
    <definedName name="ESTE" localSheetId="2">#REF!</definedName>
    <definedName name="ESTE" localSheetId="0">#REF!</definedName>
    <definedName name="ESTE">#REF!</definedName>
    <definedName name="EstResult" localSheetId="2">#REF!</definedName>
    <definedName name="EstResult" localSheetId="0">#REF!</definedName>
    <definedName name="EstResult">#REF!</definedName>
    <definedName name="estructura" localSheetId="2">#REF!</definedName>
    <definedName name="estructura" localSheetId="0">#REF!</definedName>
    <definedName name="estructura">#REF!</definedName>
    <definedName name="ETE2JARDIMESPERANÇACABOFRIO" localSheetId="2">'[15]Quadro II '!#REF!</definedName>
    <definedName name="ETE2JARDIMESPERANÇACABOFRIO" localSheetId="0">'[15]Quadro II '!#REF!</definedName>
    <definedName name="ETE2JARDIMESPERANÇACABOFRIO">'[15]Quadro II '!#REF!</definedName>
    <definedName name="Eur">'[50]Base Data'!$A$6</definedName>
    <definedName name="ev.Calculation" hidden="1">-4135</definedName>
    <definedName name="ev.Initialized" hidden="1">FALSE</definedName>
    <definedName name="ExactAddinConnection" hidden="1">"001"</definedName>
    <definedName name="ExactAddinConnection.001" hidden="1">"SRVEXACT2003;001;marleen;1"</definedName>
    <definedName name="ExactAddinConnection.021" hidden="1">"SRVEXACT2003;021;marleen;1"</definedName>
    <definedName name="ExactAddinConnection.025" hidden="1">"SRVEXACT2003;025;marleen;1"</definedName>
    <definedName name="ExactAddinConnection.030" hidden="1">"SRVEXACT2003;030;marleen;1"</definedName>
    <definedName name="ExactAddinConnection.040" hidden="1">"SRVEXACT2003;040;marleen;1"</definedName>
    <definedName name="ExactAddinConnection.041" hidden="1">"SRVEXACT2003;041;marleen;1"</definedName>
    <definedName name="ExactAddinConnection.050" hidden="1">"SRVEXACT2003;050;marleen;1"</definedName>
    <definedName name="ExactAddinReports" hidden="1">1</definedName>
    <definedName name="Factor">[51]Parameters!$B$4</definedName>
    <definedName name="Faturamento" localSheetId="2">#REF!</definedName>
    <definedName name="Faturamento" localSheetId="0">#REF!</definedName>
    <definedName name="Faturamento">#REF!</definedName>
    <definedName name="fcaixa" localSheetId="2">#REF!</definedName>
    <definedName name="fcaixa" localSheetId="0">#REF!</definedName>
    <definedName name="fcaixa">#REF!</definedName>
    <definedName name="fee_exp">'[49]Buy Out Overview'!$B$24</definedName>
    <definedName name="fev" localSheetId="2">#REF!</definedName>
    <definedName name="fev" localSheetId="0">#REF!</definedName>
    <definedName name="fev">#REF!</definedName>
    <definedName name="Fev02_Cred">[7]Dados!$L$1:$L$65536</definedName>
    <definedName name="Fev02_Deb">[7]Dados!$K$1:$K$65536</definedName>
    <definedName name="ff">'[40]Assump. '!$F$17:$N$17</definedName>
    <definedName name="fim" localSheetId="2">#REF!</definedName>
    <definedName name="fim" localSheetId="0">#REF!</definedName>
    <definedName name="fim">#REF!</definedName>
    <definedName name="fin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LUASEO">#REF!</definedName>
    <definedName name="FLUAUSOL">#REF!</definedName>
    <definedName name="FLUCENTRO">#REF!</definedName>
    <definedName name="FLUCORR">#REF!</definedName>
    <definedName name="FLUCUYO">#REF!</definedName>
    <definedName name="fluiecsa">#REF!</definedName>
    <definedName name="flujo">#REF!</definedName>
    <definedName name="FLUMANLIBA">#REF!</definedName>
    <definedName name="FLUSERVIAL">#REF!</definedName>
    <definedName name="Fluxo">'[4]CONSSID12-96'!#REF!</definedName>
    <definedName name="formu">[52]FluxoCaixaIndexado!$AI$7,[52]FluxoCaixaIndexado!$AI$8:$AI$10,[52]FluxoCaixaIndexado!$AI$13:$AI$15,[52]FluxoCaixaIndexado!$AI$17:$AI$19,[52]FluxoCaixaIndexado!$AI$21:$AI$37,[52]FluxoCaixaIndexado!$AI$39:$AI$53,[52]FluxoCaixaIndexado!$AI$54:$AI$57,[52]FluxoCaixaIndexado!$AI$60:$AI$68,[52]FluxoCaixaIndexado!$AI$71:$AI$73,[52]FluxoCaixaIndexado!$AI$77:$AI$84,[52]FluxoCaixaIndexado!$AI$86:$AI$97</definedName>
    <definedName name="Fórmula_Geral">[32]Resultado!$AG$3</definedName>
    <definedName name="Fórmula_Mês">[32]Resultado!$AG$4</definedName>
    <definedName name="Frequency">'[10]1. Instellingen'!$B$19</definedName>
    <definedName name="FUNDOS" localSheetId="2">#REF!</definedName>
    <definedName name="FUNDOS" localSheetId="0">#REF!</definedName>
    <definedName name="FUNDOS">#REF!</definedName>
    <definedName name="FY">2003</definedName>
    <definedName name="fys">2002</definedName>
    <definedName name="gbpeur">[53]Sheet2!$B$125</definedName>
    <definedName name="giro" localSheetId="2">#REF!</definedName>
    <definedName name="giro" localSheetId="0">#REF!</definedName>
    <definedName name="giro">#REF!</definedName>
    <definedName name="girot" localSheetId="2">#REF!</definedName>
    <definedName name="girot" localSheetId="0">#REF!</definedName>
    <definedName name="girot">#REF!</definedName>
    <definedName name="_xlnm.Recorder" localSheetId="2">#REF!</definedName>
    <definedName name="_xlnm.Recorder" localSheetId="0">#REF!</definedName>
    <definedName name="_xlnm.Recorder">#REF!</definedName>
    <definedName name="GtoAdmin">#REF!</definedName>
    <definedName name="GtoComerc">#REF!</definedName>
    <definedName name="hgkj">[54]Oper!$N$3467</definedName>
    <definedName name="HTML_CodePage" hidden="1">1252</definedName>
    <definedName name="HTML_Control" localSheetId="2" hidden="1">{"'Índice'!$A$1:$K$49"}</definedName>
    <definedName name="HTML_Control" localSheetId="0" hidden="1">{"'Índice'!$A$1:$K$49"}</definedName>
    <definedName name="HTML_Control" hidden="1">{"'Índice'!$A$1:$K$49"}</definedName>
    <definedName name="HTML_Description" hidden="1">""</definedName>
    <definedName name="HTML_Email" hidden="1">""</definedName>
    <definedName name="HTML_Header" hidden="1">"Índice"</definedName>
    <definedName name="HTML_LastUpdate" hidden="1">"12/08/1999"</definedName>
    <definedName name="HTML_LineAfter" hidden="1">FALSE</definedName>
    <definedName name="HTML_LineBefore" hidden="1">FALSE</definedName>
    <definedName name="HTML_Name" hidden="1">"Rodovia das Cataratas"</definedName>
    <definedName name="HTML_OBDlg2" hidden="1">TRUE</definedName>
    <definedName name="HTML_OBDlg4" hidden="1">TRUE</definedName>
    <definedName name="HTML_OS" hidden="1">0</definedName>
    <definedName name="HTML_PathFile" hidden="1">"\\Server_1\sig\07 Julho\Informe\MeuHTML.htm"</definedName>
    <definedName name="HTML_PathFileMac" hidden="1">"Macintosh HD:HomePageStuff:New_Home_Page:datafile:ctryprem.html"</definedName>
    <definedName name="HTML_Title" hidden="1">"Gerência de Administração e Controle de Gestão"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fabr">[8]forecast!$H$1:$H$65536</definedName>
    <definedName name="ifago">[8]forecast!$L$1:$L$65536</definedName>
    <definedName name="ifdez">[8]forecast!$P$1:$P$65536</definedName>
    <definedName name="iffev">[8]forecast!$F$1:$F$65536</definedName>
    <definedName name="ifjan">[8]forecast!$E$1:$E$65536</definedName>
    <definedName name="ifjul">[8]forecast!$K$1:$K$65536</definedName>
    <definedName name="ifjun">[8]forecast!$J$1:$J$65536</definedName>
    <definedName name="ifmai">[8]forecast!$I$1:$I$65536</definedName>
    <definedName name="ifmar">[8]forecast!$G$1:$G$65536</definedName>
    <definedName name="ifnov">[8]forecast!$O$1:$O$65536</definedName>
    <definedName name="ifout">[8]forecast!$N$1:$N$65536</definedName>
    <definedName name="ifset">[8]forecast!$M$1:$M$65536</definedName>
    <definedName name="ImpGcias" localSheetId="2">#REF!</definedName>
    <definedName name="ImpGcias" localSheetId="0">#REF!</definedName>
    <definedName name="ImpGcias">#REF!</definedName>
    <definedName name="ImpostosVendas" localSheetId="2">#REF!</definedName>
    <definedName name="ImpostosVendas" localSheetId="0">#REF!</definedName>
    <definedName name="ImpostosVendas">#REF!</definedName>
    <definedName name="Imprevistos" localSheetId="2">#REF!</definedName>
    <definedName name="Imprevistos" localSheetId="0">#REF!</definedName>
    <definedName name="Imprevistos">#REF!</definedName>
    <definedName name="Inadimplên">#REF!</definedName>
    <definedName name="IND">#REF!</definedName>
    <definedName name="INDIC">#REF!</definedName>
    <definedName name="inflatie">[55]Summary_T!$E$47</definedName>
    <definedName name="ING">'[26]ING US$10MM'!$D$21:$T$66</definedName>
    <definedName name="instal_C7_interface">'[25]POP cost'!$B$4</definedName>
    <definedName name="INTERCEPTORELEVATORIACABOFRIO">'[15]Quadro II '!#REF!</definedName>
    <definedName name="INTERCEPTORELEVATORIAIGUABA">'[15]Quadro II '!#REF!</definedName>
    <definedName name="INTERCEPTORELEVATORIASAOPEDRO">'[15]Quadro II '!#REF!</definedName>
    <definedName name="interface_C7_Ericsson">'[25]POP cost'!$B$5</definedName>
    <definedName name="INTERVALO2">"indireto(Preços!$AB$2)"</definedName>
    <definedName name="Investimentos">[56]Cenarios!$G$18</definedName>
    <definedName name="ioabr">[8]orçamento!$H$1:$H$65536</definedName>
    <definedName name="ioago">[8]orçamento!$L$1:$L$65536</definedName>
    <definedName name="iodez">[8]orçamento!$P$1:$P$65536</definedName>
    <definedName name="iofev">[9]orçamento!$F$1:$F$65536</definedName>
    <definedName name="iojan">[9]orçamento!$E$1:$E$65536</definedName>
    <definedName name="iojul">[8]orçamento!$K$1:$K$65536</definedName>
    <definedName name="iojun">[8]orçamento!$J$1:$J$65536</definedName>
    <definedName name="iomai">[8]orçamento!$I$1:$I$65536</definedName>
    <definedName name="iomar">[8]orçamento!$G$1:$G$65536</definedName>
    <definedName name="ionov">[8]orçamento!$O$1:$O$65536</definedName>
    <definedName name="ioout">[8]orçamento!$N$1:$N$65536</definedName>
    <definedName name="ioset">[8]orçamento!$M$1:$M$65536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EST" hidden="1">"c5624"</definedName>
    <definedName name="IQ_BV_EST_CIQ" hidden="1">"c4737"</definedName>
    <definedName name="IQ_BV_HIGH_EST" hidden="1">"c5626"</definedName>
    <definedName name="IQ_BV_HIGH_EST_CIQ" hidden="1">"c4739"</definedName>
    <definedName name="IQ_BV_LOW_EST" hidden="1">"c5627"</definedName>
    <definedName name="IQ_BV_LOW_EST_CIQ" hidden="1">"c4740"</definedName>
    <definedName name="IQ_BV_MEDIAN_EST" hidden="1">"c5625"</definedName>
    <definedName name="IQ_BV_MEDIAN_EST_CIQ" hidden="1">"c4738"</definedName>
    <definedName name="IQ_BV_NUM_EST" hidden="1">"c5628"</definedName>
    <definedName name="IQ_BV_NUM_EST_CIQ" hidden="1">"c4741"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EST" hidden="1">"c399"</definedName>
    <definedName name="IQ_EPS_EST_BOTTOM_UP" hidden="1">"c5489"</definedName>
    <definedName name="IQ_EPS_EST_CIQ" hidden="1">"c4994"</definedName>
    <definedName name="IQ_EPS_EST_REUT" hidden="1">"c5453"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CIQ" hidden="1">"c4723"</definedName>
    <definedName name="IQ_EPS_GW_EST_REUT" hidden="1">"c5389"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CIQ" hidden="1">"c3615"</definedName>
    <definedName name="IQ_EST_EPS_GROWTH_5YR_HIGH_CIQ" hidden="1">"c4663"</definedName>
    <definedName name="IQ_EST_EPS_GROWTH_5YR_LOW_CIQ" hidden="1">"c4664"</definedName>
    <definedName name="IQ_EST_EPS_GROWTH_5YR_MEDIAN_CIQ" hidden="1">"c5480"</definedName>
    <definedName name="IQ_EST_EPS_GROWTH_5YR_NUM_CIQ" hidden="1">"c4665"</definedName>
    <definedName name="IQ_EST_EPS_GROWTH_5YR_REUT" hidden="1">"c3633"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OOTNOTE" hidden="1">"c4540"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NUM_EST" hidden="1">"c421"</definedName>
    <definedName name="IQ_FFO_NUM_EST_CIQ" hidden="1">"c3672"</definedName>
    <definedName name="IQ_FFO_PAYOUT_RATIO" hidden="1">"c3492"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CIQ" hidden="1">"c3616"</definedName>
    <definedName name="IQ_REVENUE_EST_REUT" hidden="1">"c3634"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39764.6724421296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">#REF!</definedName>
    <definedName name="Itaú">[26]ITAÚ!$D$21:$T$50</definedName>
    <definedName name="Itau23">'[26]ITAÚ US$ 23MM'!$D$21:$T$66</definedName>
    <definedName name="ITEM">'[57]CAPEX CUSTO'!$A$5:$B$118</definedName>
    <definedName name="Jaar">[51]Parameters!$B$2</definedName>
    <definedName name="jan" localSheetId="2">#REF!</definedName>
    <definedName name="jan" localSheetId="0">#REF!</definedName>
    <definedName name="jan">#REF!</definedName>
    <definedName name="Jan03_Cred">[58]Dados!$J$1:$J$65536</definedName>
    <definedName name="Jan03_Deb">[58]Dados!$I$1:$I$65536</definedName>
    <definedName name="JANNN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JANNN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JANNN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jhlkjh">#REF!</definedName>
    <definedName name="jul">#REF!</definedName>
    <definedName name="jun">#REF!</definedName>
    <definedName name="Jun02_Cred">[7]Dados!$T$1:$T$65536</definedName>
    <definedName name="Jun02_Deb">[7]Dados!$S$1:$S$65536</definedName>
    <definedName name="kjhkjlnnoj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kjhkjlnnoj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kjhkjlnnoj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lista">#REF!</definedName>
    <definedName name="ll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OTE_01_330">#REF!</definedName>
    <definedName name="LOTE_01_348">#REF!</definedName>
    <definedName name="LOTE_03_323">#REF!</definedName>
    <definedName name="LOTE_05_322">#REF!</definedName>
    <definedName name="LOTE_08_225">#REF!</definedName>
    <definedName name="LOTE_09_0">#REF!</definedName>
    <definedName name="LOTE_09_310">#REF!</definedName>
    <definedName name="LOTE_10_255">#REF!</definedName>
    <definedName name="LOTE_10_318">#REF!</definedName>
    <definedName name="LOTE_10_330">#REF!</definedName>
    <definedName name="LOTE_10_334">#REF!</definedName>
    <definedName name="LOTE_10_345">#REF!</definedName>
    <definedName name="LOTE_11_215">#REF!</definedName>
    <definedName name="LOTE_11_340">#REF!</definedName>
    <definedName name="LOTE_11_342">#REF!</definedName>
    <definedName name="LOTE_11_344">#REF!</definedName>
    <definedName name="LOTE_11_350">#REF!</definedName>
    <definedName name="LUCRO">#REF!</definedName>
    <definedName name="m">'[59]P&amp;L consolidated'!$D$1</definedName>
    <definedName name="Magconso">[60]Control!$F$25</definedName>
    <definedName name="mai" localSheetId="2">#REF!</definedName>
    <definedName name="mai" localSheetId="0">#REF!</definedName>
    <definedName name="mai">#REF!</definedName>
    <definedName name="Mai02_Cred">[7]Dados!$R$1:$R$65536</definedName>
    <definedName name="Mai02_Deb">[7]Dados!$Q$1:$Q$65536</definedName>
    <definedName name="mar" localSheetId="2">#REF!</definedName>
    <definedName name="mar" localSheetId="0">#REF!</definedName>
    <definedName name="mar">#REF!</definedName>
    <definedName name="Mar02_Cred">[7]Dados!$N$1:$N$65536</definedName>
    <definedName name="Mar02_Deb">[7]Dados!$M$1:$M$65536</definedName>
    <definedName name="Marina">'[15]Quadro II '!#REF!</definedName>
    <definedName name="máximo" localSheetId="2">#REF!</definedName>
    <definedName name="máximo" localSheetId="0">#REF!</definedName>
    <definedName name="máximo">#REF!</definedName>
    <definedName name="máximot" localSheetId="2">#REF!</definedName>
    <definedName name="máximot" localSheetId="0">#REF!</definedName>
    <definedName name="máximot">#REF!</definedName>
    <definedName name="merito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S">#REF!</definedName>
    <definedName name="Mês">[61]Dados!$B$6:$B$18</definedName>
    <definedName name="mmmmm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pRenda">#REF!</definedName>
    <definedName name="n">[44]Inputs!$B$23</definedName>
    <definedName name="nai" localSheetId="2">#REF!</definedName>
    <definedName name="nai" localSheetId="0">#REF!</definedName>
    <definedName name="nai">#REF!</definedName>
    <definedName name="name">'[62]P&amp;L'!$A$1</definedName>
    <definedName name="NameProj">[63]Inputs!$C$3</definedName>
    <definedName name="No" localSheetId="2">#REF!</definedName>
    <definedName name="No" localSheetId="0">#REF!</definedName>
    <definedName name="No">#REF!</definedName>
    <definedName name="nov" localSheetId="2">#REF!</definedName>
    <definedName name="nov" localSheetId="0">#REF!</definedName>
    <definedName name="nov">#REF!</definedName>
    <definedName name="NvsASD">"V2000-12-31"</definedName>
    <definedName name="NvsAutoDrillOk">"VN"</definedName>
    <definedName name="NvsElapsedTime">0.000526967596670147</definedName>
    <definedName name="NvsEndTime">36609.4681793982</definedName>
    <definedName name="NvsInstSpec">"%"</definedName>
    <definedName name="NvsLayoutType">"M3"</definedName>
    <definedName name="NvsNplSpec">"%,X,RZF..,CZF.."</definedName>
    <definedName name="NvsPanelEffdt">"V2000-07-01"</definedName>
    <definedName name="NvsPanelSetid">"VAB"</definedName>
    <definedName name="NvsReqBU">"VAB"</definedName>
    <definedName name="NvsReqBUOnly">"VY"</definedName>
    <definedName name="NvsTransLed">"VN"</definedName>
    <definedName name="NvsTreeASD">"V2000-12-31"</definedName>
    <definedName name="NvsValTbl.ACCOUNT">"GL_ACCOUNT_TBL"</definedName>
    <definedName name="OAAbr">[45]Orcto!$AG$1:$AG$65536</definedName>
    <definedName name="OAAbr03">[39]Orc!$AC$1:$AC$65536</definedName>
    <definedName name="OAAgo">[46]Orcto!$AK$1:$AK$65536</definedName>
    <definedName name="OAAgo03">[39]Orc!$AG$1:$AG$65536</definedName>
    <definedName name="OAbr">[45]Orcto!$R$1:$R$65536</definedName>
    <definedName name="OAbr03">[39]Orc!$P$1:$P$65536</definedName>
    <definedName name="OADez">[13]Orcto!$AO$1:$AO$65536</definedName>
    <definedName name="OADez03">[39]Orc!$AK$1:$AK$65536</definedName>
    <definedName name="OAEqptAbr03" localSheetId="2">#REF!</definedName>
    <definedName name="OAEqptAbr03" localSheetId="0">#REF!</definedName>
    <definedName name="OAEqptAbr03">#REF!</definedName>
    <definedName name="OAEqptAgo03" localSheetId="2">#REF!</definedName>
    <definedName name="OAEqptAgo03" localSheetId="0">#REF!</definedName>
    <definedName name="OAEqptAgo03">#REF!</definedName>
    <definedName name="OAEqptDez03" localSheetId="2">#REF!</definedName>
    <definedName name="OAEqptDez03" localSheetId="0">#REF!</definedName>
    <definedName name="OAEqptDez03">#REF!</definedName>
    <definedName name="OAEqptFev03">#REF!</definedName>
    <definedName name="OAEqptJul03">#REF!</definedName>
    <definedName name="OAEqptJun03">#REF!</definedName>
    <definedName name="OAEqptMai03">#REF!</definedName>
    <definedName name="OAEqptMar03">#REF!</definedName>
    <definedName name="OAEqptNov03">#REF!</definedName>
    <definedName name="OAEqptOut03">#REF!</definedName>
    <definedName name="OAEqptSet03">#REF!</definedName>
    <definedName name="OAFev">[64]Orcto!$AE$1:$AE$65536</definedName>
    <definedName name="OAGeproj" localSheetId="2">#REF!</definedName>
    <definedName name="OAGeproj" localSheetId="0">#REF!</definedName>
    <definedName name="OAGeproj">#REF!</definedName>
    <definedName name="OAgo">[46]Orcto!$V$1:$V$65536</definedName>
    <definedName name="OAgo03">[39]Orc!$T$1:$T$65536</definedName>
    <definedName name="OAJan">[13]Orcto!$AD$1:$AD$65536</definedName>
    <definedName name="OAJul">[46]Orcto!$AJ$1:$AJ$65536</definedName>
    <definedName name="oajul03">[39]Orc!$AF$1:$AF$65536</definedName>
    <definedName name="OAJun">[46]Orcto!$AI$1:$AI$65536</definedName>
    <definedName name="oajun03">[39]Orc!$AE$1:$AE$65536</definedName>
    <definedName name="OAMai">[48]Orcto!$AH$1:$AH$65536</definedName>
    <definedName name="oamai03">[39]Orc!$AD$1:$AD$65536</definedName>
    <definedName name="OAMar">[45]Orcto!$AF$1:$AF$65536</definedName>
    <definedName name="OAMar03">[39]Orc!$AB$1:$AB$65536</definedName>
    <definedName name="OAnGeproj" localSheetId="2">#REF!</definedName>
    <definedName name="OAnGeproj" localSheetId="0">#REF!</definedName>
    <definedName name="OAnGeproj">#REF!</definedName>
    <definedName name="OANov">[46]Orcto!$AN$1:$AN$65536</definedName>
    <definedName name="OAOut">[46]Orcto!$AM$1:$AM$65536</definedName>
    <definedName name="OASet">[46]Orcto!$AL$1:$AL$65536</definedName>
    <definedName name="OCod">[13]Orcto!$B$1:$B$65536</definedName>
    <definedName name="Octagon">[26]OCTAGON!$D$21:$T$45</definedName>
    <definedName name="ODez">[46]Orcto!$Z$1:$Z$65536</definedName>
    <definedName name="OEqptAbr03" localSheetId="2">#REF!</definedName>
    <definedName name="OEqptAbr03" localSheetId="0">#REF!</definedName>
    <definedName name="OEqptAbr03">#REF!</definedName>
    <definedName name="OEqptAgo03" localSheetId="2">#REF!</definedName>
    <definedName name="OEqptAgo03" localSheetId="0">#REF!</definedName>
    <definedName name="OEqptAgo03">#REF!</definedName>
    <definedName name="OEqptDez03" localSheetId="2">#REF!</definedName>
    <definedName name="OEqptDez03" localSheetId="0">#REF!</definedName>
    <definedName name="OEqptDez03">#REF!</definedName>
    <definedName name="OEqptFev03">#REF!</definedName>
    <definedName name="OEqptJan03">#REF!</definedName>
    <definedName name="OEqptJul03">#REF!</definedName>
    <definedName name="OEqptJun03">#REF!</definedName>
    <definedName name="OEqptMai03">#REF!</definedName>
    <definedName name="OEqptMar03">#REF!</definedName>
    <definedName name="OEqptNov03">#REF!</definedName>
    <definedName name="OEqptOut03">#REF!</definedName>
    <definedName name="OEqptSet03">#REF!</definedName>
    <definedName name="OFev">[13]Orcto!$P$1:$P$65536</definedName>
    <definedName name="OFev03">[39]Orc!$N$1:$N$65536</definedName>
    <definedName name="OJan">[13]Orcto!$O$1:$O$65536</definedName>
    <definedName name="OJul">[46]Orcto!$U$1:$U$65536</definedName>
    <definedName name="OJul03">[39]Orc!$S$1:$S$65536</definedName>
    <definedName name="OJun">[48]Orcto!$T$1:$T$65536</definedName>
    <definedName name="OJun03">[39]Orc!$R$1:$R$65536</definedName>
    <definedName name="OMai">[45]Orcto!$S$1:$S$65536</definedName>
    <definedName name="OMai03">[39]Orc!$Q$1:$Q$65536</definedName>
    <definedName name="OMar">[64]Orcto!$Q$1:$Q$65536</definedName>
    <definedName name="OMar03">[39]Orc!$O$1:$O$65536</definedName>
    <definedName name="ONov">[46]Orcto!$Y$1:$Y$65536</definedName>
    <definedName name="OOut">[46]Orcto!$X$1:$X$65536</definedName>
    <definedName name="OPAbr">[46]Orcto!$AU$1:$AU$65536</definedName>
    <definedName name="OPAgo">[46]Orcto!$AY$1:$AY$65536</definedName>
    <definedName name="Opção1">[65]Plan2!$E$4:$E$5</definedName>
    <definedName name="Opção2">[65]Plan2!$F$4:$F$5</definedName>
    <definedName name="OPEqptAbr03" localSheetId="2">#REF!</definedName>
    <definedName name="OPEqptAbr03" localSheetId="0">#REF!</definedName>
    <definedName name="OPEqptAbr03">#REF!</definedName>
    <definedName name="OPEqptAgo03" localSheetId="2">#REF!</definedName>
    <definedName name="OPEqptAgo03" localSheetId="0">#REF!</definedName>
    <definedName name="OPEqptAgo03">#REF!</definedName>
    <definedName name="OPEqptDez03" localSheetId="2">#REF!</definedName>
    <definedName name="OPEqptDez03" localSheetId="0">#REF!</definedName>
    <definedName name="OPEqptDez03">#REF!</definedName>
    <definedName name="OPEqptJul03">#REF!</definedName>
    <definedName name="OPEqptJun03">#REF!</definedName>
    <definedName name="OPEqptMai03">#REF!</definedName>
    <definedName name="OPEqptMar03">#REF!</definedName>
    <definedName name="OPEqptNov03">#REF!</definedName>
    <definedName name="OPEqptOut03">#REF!</definedName>
    <definedName name="OPEqptSet03">#REF!</definedName>
    <definedName name="OPJul">[46]Orcto!$AX$1:$AX$65536</definedName>
    <definedName name="OPJun">[46]Orcto!$AW$1:$AW$65536</definedName>
    <definedName name="OPMai">[46]Orcto!$AV$1:$AV$65536</definedName>
    <definedName name="OPMar">[46]Orcto!$AT$1:$AT$65536</definedName>
    <definedName name="OPNov">[46]Orcto!$BB$1:$BB$65536</definedName>
    <definedName name="OPOut">[46]Orcto!$BA$1:$BA$65536</definedName>
    <definedName name="OR">'[57]O x R'!$D$4:$BI$280</definedName>
    <definedName name="ORCADO">'[57]CAPEX CUSTO'!$A$5:$CO$119</definedName>
    <definedName name="origaplic" localSheetId="2">#REF!</definedName>
    <definedName name="origaplic" localSheetId="0">#REF!</definedName>
    <definedName name="origaplic">#REF!</definedName>
    <definedName name="OSet">[46]Orcto!$W$1:$W$65536</definedName>
    <definedName name="out" localSheetId="2">#REF!</definedName>
    <definedName name="out" localSheetId="0">#REF!</definedName>
    <definedName name="out">#REF!</definedName>
    <definedName name="OUTUBRO" localSheetId="2">#REF!</definedName>
    <definedName name="OUTUBRO" localSheetId="0">#REF!</definedName>
    <definedName name="OUTUBRO">#REF!</definedName>
    <definedName name="OV_Divers">[66]Overige!$U$126,[66]Overige!$U$114,[66]Overige!$U$106</definedName>
    <definedName name="pato">[67]Capa!$A$1:$D$137</definedName>
    <definedName name="PATRIMONIO" localSheetId="2">#REF!</definedName>
    <definedName name="PATRIMONIO" localSheetId="0">#REF!</definedName>
    <definedName name="PATRIMONIO">#REF!</definedName>
    <definedName name="pbStartPageNumber">1</definedName>
    <definedName name="pbUpdatePageNumbering">TRUE</definedName>
    <definedName name="pcm">[18]Input!$L$11</definedName>
    <definedName name="PConta" localSheetId="2">#REF!</definedName>
    <definedName name="PConta" localSheetId="0">#REF!</definedName>
    <definedName name="PConta">#REF!</definedName>
    <definedName name="PeAntAbr">[8]anterior!$AP$1:$AP$65536</definedName>
    <definedName name="PeAntAgo">[8]anterior!$AT$1:$AT$65536</definedName>
    <definedName name="PeAntDez">[8]anterior!$AX$1:$AX$65536</definedName>
    <definedName name="PeAntFev">[8]anterior!$AN$1:$AN$65536</definedName>
    <definedName name="PeAntJan">[9]anterior!$AM$1:$AM$65536</definedName>
    <definedName name="PeAntJul">[8]anterior!$AS$1:$AS$65536</definedName>
    <definedName name="PeAntJun">[8]anterior!$AR$1:$AR$65536</definedName>
    <definedName name="PeAntMai">[8]anterior!$AQ$1:$AQ$65536</definedName>
    <definedName name="PeAntMar">[8]anterior!$AO$1:$AO$65536</definedName>
    <definedName name="PeAntNov">[8]anterior!$AW$1:$AW$65536</definedName>
    <definedName name="PeAntOut">[8]anterior!$AV$1:$AV$65536</definedName>
    <definedName name="PeAntSet">[8]anterior!$AU$1:$AU$65536</definedName>
    <definedName name="PeFoAbr">[8]forecast!$AK$1:$AK$65536</definedName>
    <definedName name="PeFoAgo">[8]forecast!$AO$1:$AO$65536</definedName>
    <definedName name="PeFoDez">[8]forecast!$AS$1:$AS$65536</definedName>
    <definedName name="PeFoFev">[8]forecast!$AI$1:$AI$65536</definedName>
    <definedName name="PeFoJan">[8]forecast!$AH$1:$AH$65536</definedName>
    <definedName name="PeFoJul">[8]forecast!$AN$1:$AN$65536</definedName>
    <definedName name="PeFoJun">[8]forecast!$AM$1:$AM$65536</definedName>
    <definedName name="PeFoMai">[8]forecast!$AL$1:$AL$65536</definedName>
    <definedName name="PeFoMar">[8]forecast!$AJ$1:$AJ$65536</definedName>
    <definedName name="PeFoNov">[8]forecast!$AR$1:$AR$65536</definedName>
    <definedName name="PeFoOut">[8]forecast!$AQ$1:$AQ$65536</definedName>
    <definedName name="PeFoSet">[8]forecast!$AP$1:$AP$65536</definedName>
    <definedName name="PeOrDez">[68]orçamento!$AM$1:$AM$65536</definedName>
    <definedName name="PeOrFev">[8]orçamento!$AI$1:$AI$65536</definedName>
    <definedName name="PeOrJan">[8]orçamento!$AH$1:$AH$65536</definedName>
    <definedName name="PeOrJul">[69]orçamento!$AH$1:$AH$65536</definedName>
    <definedName name="PeOrJun">[70]orçamento!$AG$1:$AG$65536</definedName>
    <definedName name="PeOrMar">[9]orçamento!$AJ$1:$AJ$65536</definedName>
    <definedName name="PeOrNov">[71]orçamento!$AL$1:$AL$65536</definedName>
    <definedName name="PeOrOut">[72]orçamento!$AK$1:$AK$65536</definedName>
    <definedName name="PeOrSet">[73]orçamento!$AJ$1:$AJ$65536</definedName>
    <definedName name="PeReAbr">[8]atual!$AQ$1:$AQ$65536</definedName>
    <definedName name="PeReAgo">[8]atual!$AU$1:$AU$65536</definedName>
    <definedName name="PeReDez">[8]atual!$AY$1:$AY$65536</definedName>
    <definedName name="PeReFev">[9]atual!$AO$1:$AO$65536</definedName>
    <definedName name="PeReJan">[8]atual!$AN$1:$AN$65536</definedName>
    <definedName name="PeReJul">[8]atual!$AT$1:$AT$65536</definedName>
    <definedName name="PeReJun">[8]atual!$AS$1:$AS$65536</definedName>
    <definedName name="PeReMai">[8]atual!$AR$1:$AR$65536</definedName>
    <definedName name="PeReMar">[13]Atual!$AT$1:$AT$65536</definedName>
    <definedName name="PeReNov">[8]atual!$AX$1:$AX$65536</definedName>
    <definedName name="PeReOut">[8]atual!$AW$1:$AW$65536</definedName>
    <definedName name="PeReSet">[8]atual!$AV$1:$AV$65536</definedName>
    <definedName name="period">12</definedName>
    <definedName name="Periode">'[10]1. Instellingen'!$B$16</definedName>
    <definedName name="Periodo">[74]Opções!$A$6:$A$8</definedName>
    <definedName name="perpetuityP">[75]WACC_PCM!$C$6</definedName>
    <definedName name="pers5">[55]Summary_T!$E$48</definedName>
    <definedName name="Pessoar" localSheetId="2">#REF!</definedName>
    <definedName name="Pessoar" localSheetId="0">#REF!</definedName>
    <definedName name="Pessoar">#REF!</definedName>
    <definedName name="plassarelas">[67]Capa!$A$1:$D$137</definedName>
    <definedName name="ports">'[25]POP cost'!$B$16:$B$407</definedName>
    <definedName name="POut03">[12]Orcto!$AS$1:$AS$65536</definedName>
    <definedName name="Previsao" localSheetId="2" hidden="1">{"'Índice'!$A$1:$K$49"}</definedName>
    <definedName name="Previsao" localSheetId="0" hidden="1">{"'Índice'!$A$1:$K$49"}</definedName>
    <definedName name="Previsao" hidden="1">{"'Índice'!$A$1:$K$49"}</definedName>
    <definedName name="ProjectName">[76]Assumptions!$F$16</definedName>
    <definedName name="ProjName">[77]Cover!$C$2</definedName>
    <definedName name="Proposta" localSheetId="2">#REF!</definedName>
    <definedName name="Proposta" localSheetId="0">#REF!</definedName>
    <definedName name="Proposta">#REF!</definedName>
    <definedName name="PSet03">[12]Orcto!$AO$1:$AO$65536</definedName>
    <definedName name="q">'[44]P&amp;L'!$D$4</definedName>
    <definedName name="qa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localSheetId="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localSheetId="0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uf">#REF!</definedName>
    <definedName name="qufd">#REF!</definedName>
    <definedName name="qufr">#REF!</definedName>
    <definedName name="RAAbr">[39]BDG!$BO$1:$BO$65536</definedName>
    <definedName name="RAAgo">[39]BDG!$BS$1:$BS$65536</definedName>
    <definedName name="Rabobank20">'[26]RABOBANK US$ 20MM'!$D$21:$T$59</definedName>
    <definedName name="Rabobank40">'[26]RABOBANK US$ 40MM'!$D$21:$T$89</definedName>
    <definedName name="RAdicAbr03" localSheetId="2">#REF!</definedName>
    <definedName name="RAdicAbr03" localSheetId="0">#REF!</definedName>
    <definedName name="RAdicAbr03">#REF!</definedName>
    <definedName name="RAdicAgo03" localSheetId="2">#REF!</definedName>
    <definedName name="RAdicAgo03" localSheetId="0">#REF!</definedName>
    <definedName name="RAdicAgo03">#REF!</definedName>
    <definedName name="RAdicDez03" localSheetId="2">#REF!</definedName>
    <definedName name="RAdicDez03" localSheetId="0">#REF!</definedName>
    <definedName name="RAdicDez03">#REF!</definedName>
    <definedName name="RAdicFev03">#REF!</definedName>
    <definedName name="RAdicJan03">#REF!</definedName>
    <definedName name="RAdicJul03">#REF!</definedName>
    <definedName name="RAdicJun03">#REF!</definedName>
    <definedName name="RAdicMai03">#REF!</definedName>
    <definedName name="RAdicMar03">#REF!</definedName>
    <definedName name="RAdicNov03">#REF!</definedName>
    <definedName name="RAdicOut03">#REF!</definedName>
    <definedName name="RAdicSet03">#REF!</definedName>
    <definedName name="RAGeproj">#REF!</definedName>
    <definedName name="rajul">[39]BDG!$BR$1:$BR$65536</definedName>
    <definedName name="rajun">[39]BDG!$BQ$1:$BQ$65536</definedName>
    <definedName name="ramai">[39]BDG!$BP$1:$BP$65536</definedName>
    <definedName name="RAMar">[39]BDG!$BN$1:$BN$65536</definedName>
    <definedName name="RANicAbr" localSheetId="2">#REF!</definedName>
    <definedName name="RANicAbr" localSheetId="0">#REF!</definedName>
    <definedName name="RANicAbr">#REF!</definedName>
    <definedName name="RANicAgo" localSheetId="2">#REF!</definedName>
    <definedName name="RANicAgo" localSheetId="0">#REF!</definedName>
    <definedName name="RANicAgo">#REF!</definedName>
    <definedName name="RANicDez" localSheetId="2">#REF!</definedName>
    <definedName name="RANicDez" localSheetId="0">#REF!</definedName>
    <definedName name="RANicDez">#REF!</definedName>
    <definedName name="RANicFev">#REF!</definedName>
    <definedName name="RANicJul">#REF!</definedName>
    <definedName name="RANicJun">#REF!</definedName>
    <definedName name="RANicMai">#REF!</definedName>
    <definedName name="RANicMar">#REF!</definedName>
    <definedName name="RANicNov">#REF!</definedName>
    <definedName name="RANicOut">#REF!</definedName>
    <definedName name="RANicSet">#REF!</definedName>
    <definedName name="RBxAbr03">#REF!</definedName>
    <definedName name="RBxAgo03">#REF!</definedName>
    <definedName name="RBxDez03">#REF!</definedName>
    <definedName name="RBxFev03">#REF!</definedName>
    <definedName name="RBxJan03">#REF!</definedName>
    <definedName name="RBxJul03">#REF!</definedName>
    <definedName name="RBxJun03">#REF!</definedName>
    <definedName name="RBxMai03">#REF!</definedName>
    <definedName name="RBxMar03">#REF!</definedName>
    <definedName name="RBxNov03">#REF!</definedName>
    <definedName name="RBxOut03">#REF!</definedName>
    <definedName name="RBxSet03">#REF!</definedName>
    <definedName name="RDeprAbr03">#REF!</definedName>
    <definedName name="RDeprAgo03">#REF!</definedName>
    <definedName name="RDeprDez03">#REF!</definedName>
    <definedName name="RDeprFev03">#REF!</definedName>
    <definedName name="RDeprJan03">#REF!</definedName>
    <definedName name="RDeprJul03">#REF!</definedName>
    <definedName name="RDeprJun03">#REF!</definedName>
    <definedName name="RDeprMai03">#REF!</definedName>
    <definedName name="RDeprMar03">#REF!</definedName>
    <definedName name="RDeprNov03">#REF!</definedName>
    <definedName name="RDeprOut03">#REF!</definedName>
    <definedName name="RDeprSet03">#REF!</definedName>
    <definedName name="re">[18]Input!$C$26</definedName>
    <definedName name="reabr">[8]atual!$M$1:$M$65536</definedName>
    <definedName name="reago">[8]atual!$Q$1:$Q$65536</definedName>
    <definedName name="Reaj" localSheetId="2">#REF!</definedName>
    <definedName name="Reaj" localSheetId="0">#REF!</definedName>
    <definedName name="Reaj">#REF!</definedName>
    <definedName name="REAL" localSheetId="2">#REF!</definedName>
    <definedName name="REAL" localSheetId="0">#REF!</definedName>
    <definedName name="REAL">#REF!</definedName>
    <definedName name="REASEO" localSheetId="2">#REF!</definedName>
    <definedName name="REASEO" localSheetId="0">#REF!</definedName>
    <definedName name="REASEO">#REF!</definedName>
    <definedName name="Recalls">[25]Constants!$B$3</definedName>
    <definedName name="ReceitasReais" localSheetId="2">#REF!</definedName>
    <definedName name="ReceitasReais" localSheetId="0">#REF!</definedName>
    <definedName name="ReceitasReais">#REF!</definedName>
    <definedName name="ReceitasUtequis" localSheetId="2">#REF!</definedName>
    <definedName name="ReceitasUtequis" localSheetId="0">#REF!</definedName>
    <definedName name="ReceitasUtequis">#REF!</definedName>
    <definedName name="REDEDEDISTRIBUICAOHIDROMETRAÇAO" localSheetId="2">'[15]Quadro II '!#REF!</definedName>
    <definedName name="REDEDEDISTRIBUICAOHIDROMETRAÇAO" localSheetId="0">'[15]Quadro II '!#REF!</definedName>
    <definedName name="REDEDEDISTRIBUICAOHIDROMETRAÇAO">'[15]Quadro II '!#REF!</definedName>
    <definedName name="redez">[8]atual!$U$1:$U$65536</definedName>
    <definedName name="redez03">[13]Atual!$M$1:$M$65536</definedName>
    <definedName name="refev">[13]Atual!$P$1:$P$65536</definedName>
    <definedName name="REFORCOADUTORAPRINCIPAL">'[15]Quadro II '!#REF!</definedName>
    <definedName name="rejan">[13]Atual!$O$1:$O$65536</definedName>
    <definedName name="rejul">[8]atual!$P$1:$P$65536</definedName>
    <definedName name="rejun">[8]atual!$O$1:$O$65536</definedName>
    <definedName name="remai">[8]atual!$N$1:$N$65536</definedName>
    <definedName name="remar">[8]atual!$L$1:$L$65536</definedName>
    <definedName name="renov">[8]atual!$T$1:$T$65536</definedName>
    <definedName name="reout">[8]atual!$S$1:$S$65536</definedName>
    <definedName name="RESCENTRO" localSheetId="2">#REF!</definedName>
    <definedName name="RESCENTRO" localSheetId="0">#REF!</definedName>
    <definedName name="RESCENTRO">#REF!</definedName>
    <definedName name="RESCORR" localSheetId="2">#REF!</definedName>
    <definedName name="RESCORR" localSheetId="0">#REF!</definedName>
    <definedName name="RESCORR">#REF!</definedName>
    <definedName name="RESCUYO" localSheetId="2">#REF!</definedName>
    <definedName name="RESCUYO" localSheetId="0">#REF!</definedName>
    <definedName name="RESCUYO">#REF!</definedName>
    <definedName name="RESERVATÓRIOBUZIOS" localSheetId="2">'[15]Quadro II '!#REF!</definedName>
    <definedName name="RESERVATÓRIOBUZIOS" localSheetId="0">'[15]Quadro II '!#REF!</definedName>
    <definedName name="RESERVATÓRIOBUZIOS">'[15]Quadro II '!#REF!</definedName>
    <definedName name="reset">[8]atual!$R$1:$R$65536</definedName>
    <definedName name="ResExtr" localSheetId="2">#REF!</definedName>
    <definedName name="ResExtr" localSheetId="0">#REF!</definedName>
    <definedName name="ResExtr">#REF!</definedName>
    <definedName name="ResFinanc2">'[41]CONSSID12-96'!#REF!</definedName>
    <definedName name="resiecsa" localSheetId="2">#REF!</definedName>
    <definedName name="resiecsa" localSheetId="0">#REF!</definedName>
    <definedName name="resiecsa">#REF!</definedName>
    <definedName name="RESMANLIBA" localSheetId="2">#REF!</definedName>
    <definedName name="RESMANLIBA" localSheetId="0">#REF!</definedName>
    <definedName name="RESMANLIBA">#REF!</definedName>
    <definedName name="RESSERVIAL" localSheetId="2">#REF!</definedName>
    <definedName name="RESSERVIAL" localSheetId="0">#REF!</definedName>
    <definedName name="RESSERVIAL">#REF!</definedName>
    <definedName name="resul">#REF!</definedName>
    <definedName name="RESULTADO">#REF!</definedName>
    <definedName name="RH">#REF!</definedName>
    <definedName name="RIPOsFin">#REF!</definedName>
    <definedName name="RLiqAbr03">#REF!</definedName>
    <definedName name="RLiqAgo03">#REF!</definedName>
    <definedName name="RLiqDez03">#REF!</definedName>
    <definedName name="RLiqFev03">#REF!</definedName>
    <definedName name="RLiqJan03">#REF!</definedName>
    <definedName name="RLiqJul03">#REF!</definedName>
    <definedName name="RLiqJun03">#REF!</definedName>
    <definedName name="RLiqMai03">#REF!</definedName>
    <definedName name="RLiqMar03">#REF!</definedName>
    <definedName name="RLiqNov03">#REF!</definedName>
    <definedName name="RLiqOut03">[58]Imobiliz!$BJ$1:$BJ$65536</definedName>
    <definedName name="RLiqSet03" localSheetId="2">#REF!</definedName>
    <definedName name="RLiqSet03" localSheetId="0">#REF!</definedName>
    <definedName name="RLiqSet03">#REF!</definedName>
    <definedName name="RNicAbr" localSheetId="2">#REF!</definedName>
    <definedName name="RNicAbr" localSheetId="0">#REF!</definedName>
    <definedName name="RNicAbr">#REF!</definedName>
    <definedName name="RNicAgo" localSheetId="2">#REF!</definedName>
    <definedName name="RNicAgo" localSheetId="0">#REF!</definedName>
    <definedName name="RNicAgo">#REF!</definedName>
    <definedName name="RNicDez">#REF!</definedName>
    <definedName name="RNicFev">#REF!</definedName>
    <definedName name="RNicJan">#REF!</definedName>
    <definedName name="RNicJul">#REF!</definedName>
    <definedName name="RNicJun">#REF!</definedName>
    <definedName name="RNicMai">#REF!</definedName>
    <definedName name="RNicMar">#REF!</definedName>
    <definedName name="RNicNov">#REF!</definedName>
    <definedName name="RNicOut">#REF!</definedName>
    <definedName name="RNicSet">#REF!</definedName>
    <definedName name="ronicP">[75]WACC_PCM!$C$4</definedName>
    <definedName name="round">1</definedName>
    <definedName name="RRHHEcon">#REF!</definedName>
    <definedName name="RRHHFin">#REF!</definedName>
    <definedName name="RSdDez02">#REF!</definedName>
    <definedName name="rt">[18]Input!$C$24</definedName>
    <definedName name="RTrAbr03" localSheetId="2">#REF!</definedName>
    <definedName name="RTrAbr03" localSheetId="0">#REF!</definedName>
    <definedName name="RTrAbr03">#REF!</definedName>
    <definedName name="RTrAgo03" localSheetId="2">#REF!</definedName>
    <definedName name="RTrAgo03" localSheetId="0">#REF!</definedName>
    <definedName name="RTrAgo03">#REF!</definedName>
    <definedName name="RTrDez03" localSheetId="2">#REF!</definedName>
    <definedName name="RTrDez03" localSheetId="0">#REF!</definedName>
    <definedName name="RTrDez03">#REF!</definedName>
    <definedName name="RTrFev03">#REF!</definedName>
    <definedName name="RTrJan03">#REF!</definedName>
    <definedName name="RTrJul03">#REF!</definedName>
    <definedName name="RTrJun03">#REF!</definedName>
    <definedName name="RTrMai03">#REF!</definedName>
    <definedName name="RTrMar03">#REF!</definedName>
    <definedName name="RTrNov03">#REF!</definedName>
    <definedName name="RTrOut03">#REF!</definedName>
    <definedName name="RTrSet03">#REF!</definedName>
    <definedName name="RUAabr02">#REF!</definedName>
    <definedName name="RUAago02">#REF!</definedName>
    <definedName name="RUabr02">#REF!</definedName>
    <definedName name="RUAdez02">#REF!</definedName>
    <definedName name="RUAfev02">#REF!</definedName>
    <definedName name="RUago02">#REF!</definedName>
    <definedName name="RUAjul02">#REF!</definedName>
    <definedName name="RUAjun02">#REF!</definedName>
    <definedName name="RUAmai02">#REF!</definedName>
    <definedName name="RUAmar02">#REF!</definedName>
    <definedName name="RUAnov02">#REF!</definedName>
    <definedName name="RUAout02">#REF!</definedName>
    <definedName name="RUAset02">#REF!</definedName>
    <definedName name="RUdez02">#REF!</definedName>
    <definedName name="RUfev02">#REF!</definedName>
    <definedName name="RUJul02">#REF!</definedName>
    <definedName name="RUJun02">#REF!</definedName>
    <definedName name="RUmai02">#REF!</definedName>
    <definedName name="RUmar02">#REF!</definedName>
    <definedName name="RUnov02">#REF!</definedName>
    <definedName name="RUout02">#REF!</definedName>
    <definedName name="RUset02">#REF!</definedName>
    <definedName name="Safra1">'[26]SAFRA - US$10'!$D$21:$T$52</definedName>
    <definedName name="Safra2">'[26]SAFRA - US$5'!$D$21:$T$53</definedName>
    <definedName name="Safra3">'[26]SAFRA - US$5 (2)'!$D$21:$T$53</definedName>
    <definedName name="scen">[78]Ctrl!$C$13</definedName>
    <definedName name="Schaal">'[79]1. Instellingen'!$B$17</definedName>
    <definedName name="sencount" hidden="1">1</definedName>
    <definedName name="Senior_A">'[49]Buy Out Overview'!$B$29</definedName>
    <definedName name="set" localSheetId="2">#REF!</definedName>
    <definedName name="set" localSheetId="0">#REF!</definedName>
    <definedName name="set">#REF!</definedName>
    <definedName name="Set02_Cred">[7]Dados!$Z$1:$Z$65536</definedName>
    <definedName name="Set02_Deb">[7]Dados!$Y$1:$Y$65536</definedName>
    <definedName name="SISTEMATRATAMENTOLODOETAJUTURNAIBA">'[15]Quadro II '!#REF!</definedName>
    <definedName name="SITUACAO">'[80]2013'!$C$1006:$C$1013</definedName>
    <definedName name="SOCIEDAD___SIDECO_BRASIL_S.A." localSheetId="2">#REF!</definedName>
    <definedName name="SOCIEDAD___SIDECO_BRASIL_S.A." localSheetId="0">#REF!</definedName>
    <definedName name="SOCIEDAD___SIDECO_BRASIL_S.A.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19.66</definedName>
    <definedName name="ss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s">'[15]Quadro II '!#REF!</definedName>
    <definedName name="t" localSheetId="2">#REF!</definedName>
    <definedName name="t" localSheetId="0">#REF!</definedName>
    <definedName name="t">#REF!</definedName>
    <definedName name="T1MTP">[22]Parameters!$B$4</definedName>
    <definedName name="T2MTP">[22]Parameters!$B$5</definedName>
    <definedName name="Target">[81]Title!$E$11</definedName>
    <definedName name="TarifaUnit">[82]Receitas!#REF!</definedName>
    <definedName name="TAXA">'[83]FLUXO  DIÁRIO'!$C$3</definedName>
    <definedName name="TEST0" localSheetId="2">#REF!</definedName>
    <definedName name="TEST0" localSheetId="0">#REF!</definedName>
    <definedName name="TEST0">#REF!</definedName>
    <definedName name="TestAdd">"Test RefersTo1"</definedName>
    <definedName name="teste" hidden="1">'[41]fluxo de caixa'!#REF!</definedName>
    <definedName name="TESTHKEY" localSheetId="2">#REF!</definedName>
    <definedName name="TESTHKEY" localSheetId="0">#REF!</definedName>
    <definedName name="TESTHKEY">#REF!</definedName>
    <definedName name="TESTKEYS" localSheetId="2">#REF!</definedName>
    <definedName name="TESTKEYS" localSheetId="0">#REF!</definedName>
    <definedName name="TESTKEYS">#REF!</definedName>
    <definedName name="TESTVKEY" localSheetId="2">#REF!</definedName>
    <definedName name="TESTVKEY" localSheetId="0">#REF!</definedName>
    <definedName name="TESTVKEY">#REF!</definedName>
    <definedName name="TextRefCopyRangeCount" hidden="1">2</definedName>
    <definedName name="Titel">[51]Parameters!$B$1</definedName>
    <definedName name="title">'[42]         Title              '!$C$4</definedName>
    <definedName name="_xlnm.Print_Titles" localSheetId="2">'1. Planilha de Quantidades'!$2:$10</definedName>
    <definedName name="_xlnm.Print_Titles" localSheetId="0">'1. Planilha de Quantidades (2)'!$2:$10</definedName>
    <definedName name="_xlnm.Print_Titles">'[84]relac.parceria :.parceria(Fazenda)'!$A$7:$IV$8</definedName>
    <definedName name="Tolerantie">'[79]1. Instellingen'!$B$18</definedName>
    <definedName name="TRANS">[85]Capa!$A$1:$D$137</definedName>
    <definedName name="transferencia">[67]Capa!$A$1:$D$137</definedName>
    <definedName name="TV_OMZET">'[24]BU TV &amp; Ancillary'!$S$26</definedName>
    <definedName name="u">[44]FCF!$N$6</definedName>
    <definedName name="UJI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nit">#REF!</definedName>
    <definedName name="unknown">[81]Title!$N$2</definedName>
    <definedName name="v">[44]Inputs!$B$14</definedName>
    <definedName name="VALOR" localSheetId="2">#REF!</definedName>
    <definedName name="VALOR" localSheetId="0">#REF!</definedName>
    <definedName name="VALOR">#REF!</definedName>
    <definedName name="value">3</definedName>
    <definedName name="Variação">[74]Opções!$D$6:$D$17</definedName>
    <definedName name="Variavel_de_decisão">[74]Opções!$B$6:$B$10</definedName>
    <definedName name="VENDAS" localSheetId="2">#REF!</definedName>
    <definedName name="VENDAS" localSheetId="0">#REF!</definedName>
    <definedName name="VENDAS">#REF!</definedName>
    <definedName name="Vendor_loan">'[49]Buy Out Overview'!$B$37</definedName>
    <definedName name="ventas" localSheetId="2">#REF!</definedName>
    <definedName name="ventas" localSheetId="0">#REF!</definedName>
    <definedName name="ventas">#REF!</definedName>
    <definedName name="versionno">1</definedName>
    <definedName name="VPL" localSheetId="2">#REF!</definedName>
    <definedName name="VPL" localSheetId="0">#REF!</definedName>
    <definedName name="VPL">#REF!</definedName>
    <definedName name="w">[44]Inputs!$B$3</definedName>
    <definedName name="waccP">[75]WACC_PCM!$C$2</definedName>
    <definedName name="WC_facility">'[49]Buy Out Overview'!$B$28</definedName>
    <definedName name="we">[86]Input!$L$11</definedName>
    <definedName name="wrn.impresión.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VENTAS.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se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va.Print_Todo." localSheetId="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" localSheetId="0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localSheetId="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localSheetId="0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x">[44]Inputs!$B$13</definedName>
    <definedName name="xx" localSheetId="2">#REF!</definedName>
    <definedName name="xx" localSheetId="0">#REF!</definedName>
    <definedName name="xx">#REF!</definedName>
    <definedName name="y">[44]BS!$A$75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585" l="1"/>
  <c r="C46" i="1585"/>
  <c r="H69" i="1585"/>
  <c r="H86" i="1585"/>
  <c r="H266" i="1585"/>
  <c r="H265" i="1585"/>
  <c r="H263" i="1585"/>
  <c r="H260" i="1585"/>
  <c r="H258" i="1585"/>
  <c r="H217" i="1585"/>
  <c r="H253" i="1585"/>
  <c r="H242" i="1585"/>
  <c r="H237" i="1585"/>
  <c r="H229" i="1585"/>
  <c r="J37" i="1585"/>
  <c r="J126" i="1585"/>
  <c r="J125" i="1585" s="1"/>
  <c r="J86" i="1585"/>
  <c r="J85" i="1585" s="1"/>
  <c r="J32" i="1585"/>
  <c r="J31" i="1585" s="1"/>
  <c r="H130" i="1585"/>
  <c r="H123" i="1585"/>
  <c r="H121" i="1585"/>
  <c r="H29" i="1585"/>
  <c r="H31" i="1585"/>
  <c r="H36" i="1585"/>
  <c r="H41" i="1585"/>
  <c r="H46" i="1585"/>
  <c r="H48" i="1585"/>
  <c r="H56" i="1585"/>
  <c r="H64" i="1585"/>
  <c r="H66" i="1585"/>
  <c r="H92" i="1585"/>
  <c r="H91" i="1585"/>
  <c r="H90" i="1585" s="1"/>
  <c r="G90" i="1585"/>
  <c r="C90" i="1585"/>
  <c r="G85" i="1585"/>
  <c r="J195" i="1585"/>
  <c r="G31" i="1585"/>
  <c r="C31" i="1585"/>
  <c r="C237" i="1585"/>
  <c r="H85" i="1585"/>
  <c r="C85" i="1585"/>
  <c r="H125" i="1585"/>
  <c r="G125" i="1585"/>
  <c r="C125" i="1585"/>
  <c r="C123" i="1585"/>
  <c r="H133" i="1585"/>
  <c r="H132" i="1585" s="1"/>
  <c r="H68" i="1585"/>
  <c r="G130" i="1585" l="1"/>
  <c r="C130" i="1585"/>
  <c r="J274" i="1585"/>
  <c r="J273" i="1585" s="1"/>
  <c r="J271" i="1585"/>
  <c r="J270" i="1585"/>
  <c r="J269" i="1585"/>
  <c r="J261" i="1585"/>
  <c r="J260" i="1585" s="1"/>
  <c r="J256" i="1585"/>
  <c r="J255" i="1585"/>
  <c r="J254" i="1585"/>
  <c r="J251" i="1585"/>
  <c r="J250" i="1585"/>
  <c r="J249" i="1585"/>
  <c r="J248" i="1585"/>
  <c r="J247" i="1585"/>
  <c r="J244" i="1585"/>
  <c r="J243" i="1585"/>
  <c r="J242" i="1585" s="1"/>
  <c r="J241" i="1585"/>
  <c r="J240" i="1585" s="1"/>
  <c r="J239" i="1585"/>
  <c r="J238" i="1585"/>
  <c r="J236" i="1585"/>
  <c r="J235" i="1585"/>
  <c r="J232" i="1585"/>
  <c r="J231" i="1585"/>
  <c r="J230" i="1585"/>
  <c r="J228" i="1585"/>
  <c r="J227" i="1585"/>
  <c r="J226" i="1585"/>
  <c r="J223" i="1585"/>
  <c r="J222" i="1585"/>
  <c r="J220" i="1585"/>
  <c r="J219" i="1585"/>
  <c r="J218" i="1585"/>
  <c r="J215" i="1585"/>
  <c r="J214" i="1585"/>
  <c r="J212" i="1585"/>
  <c r="J211" i="1585"/>
  <c r="J209" i="1585"/>
  <c r="J208" i="1585"/>
  <c r="J207" i="1585"/>
  <c r="J206" i="1585"/>
  <c r="J203" i="1585"/>
  <c r="J202" i="1585"/>
  <c r="J200" i="1585"/>
  <c r="J199" i="1585"/>
  <c r="J198" i="1585"/>
  <c r="J197" i="1585"/>
  <c r="J194" i="1585"/>
  <c r="J193" i="1585" s="1"/>
  <c r="J191" i="1585"/>
  <c r="J190" i="1585"/>
  <c r="J188" i="1585"/>
  <c r="J187" i="1585"/>
  <c r="J186" i="1585"/>
  <c r="J184" i="1585"/>
  <c r="J183" i="1585" s="1"/>
  <c r="J181" i="1585"/>
  <c r="J180" i="1585"/>
  <c r="J179" i="1585"/>
  <c r="J177" i="1585"/>
  <c r="J176" i="1585"/>
  <c r="J175" i="1585"/>
  <c r="J174" i="1585"/>
  <c r="J171" i="1585"/>
  <c r="J170" i="1585"/>
  <c r="J169" i="1585"/>
  <c r="J168" i="1585"/>
  <c r="J167" i="1585"/>
  <c r="J166" i="1585"/>
  <c r="J165" i="1585"/>
  <c r="J164" i="1585"/>
  <c r="J163" i="1585"/>
  <c r="J162" i="1585"/>
  <c r="J160" i="1585"/>
  <c r="J159" i="1585"/>
  <c r="J158" i="1585"/>
  <c r="J157" i="1585"/>
  <c r="J155" i="1585"/>
  <c r="J154" i="1585"/>
  <c r="J153" i="1585"/>
  <c r="J152" i="1585"/>
  <c r="J151" i="1585"/>
  <c r="J149" i="1585"/>
  <c r="J148" i="1585"/>
  <c r="J147" i="1585"/>
  <c r="J146" i="1585"/>
  <c r="J145" i="1585"/>
  <c r="J144" i="1585"/>
  <c r="J143" i="1585"/>
  <c r="J142" i="1585"/>
  <c r="J141" i="1585"/>
  <c r="J140" i="1585"/>
  <c r="J139" i="1585"/>
  <c r="J138" i="1585"/>
  <c r="J137" i="1585"/>
  <c r="J136" i="1585"/>
  <c r="J135" i="1585"/>
  <c r="J131" i="1585"/>
  <c r="J130" i="1585" s="1"/>
  <c r="J124" i="1585"/>
  <c r="J123" i="1585" s="1"/>
  <c r="J122" i="1585"/>
  <c r="J121" i="1585" s="1"/>
  <c r="J117" i="1585"/>
  <c r="J116" i="1585"/>
  <c r="J115" i="1585"/>
  <c r="J114" i="1585"/>
  <c r="J112" i="1585"/>
  <c r="J111" i="1585"/>
  <c r="J110" i="1585"/>
  <c r="J109" i="1585"/>
  <c r="J108" i="1585"/>
  <c r="J107" i="1585"/>
  <c r="J106" i="1585"/>
  <c r="J104" i="1585"/>
  <c r="J103" i="1585"/>
  <c r="J102" i="1585"/>
  <c r="J101" i="1585"/>
  <c r="J100" i="1585"/>
  <c r="J99" i="1585"/>
  <c r="J98" i="1585"/>
  <c r="J97" i="1585"/>
  <c r="J96" i="1585"/>
  <c r="J95" i="1585"/>
  <c r="J93" i="1585"/>
  <c r="J92" i="1585" s="1"/>
  <c r="J91" i="1585"/>
  <c r="J90" i="1585" s="1"/>
  <c r="J83" i="1585"/>
  <c r="J84" i="1585"/>
  <c r="J82" i="1585"/>
  <c r="J80" i="1585"/>
  <c r="J79" i="1585"/>
  <c r="J78" i="1585"/>
  <c r="J77" i="1585"/>
  <c r="J76" i="1585"/>
  <c r="J75" i="1585"/>
  <c r="J74" i="1585"/>
  <c r="J72" i="1585"/>
  <c r="J71" i="1585"/>
  <c r="J67" i="1585"/>
  <c r="J66" i="1585" s="1"/>
  <c r="J65" i="1585"/>
  <c r="J64" i="1585" s="1"/>
  <c r="J60" i="1585"/>
  <c r="J59" i="1585"/>
  <c r="J58" i="1585" s="1"/>
  <c r="J57" i="1585"/>
  <c r="J56" i="1585" s="1"/>
  <c r="J52" i="1585"/>
  <c r="J51" i="1585"/>
  <c r="J49" i="1585"/>
  <c r="J48" i="1585" s="1"/>
  <c r="J47" i="1585"/>
  <c r="J46" i="1585" s="1"/>
  <c r="J45" i="1585"/>
  <c r="J44" i="1585"/>
  <c r="J42" i="1585"/>
  <c r="J41" i="1585" s="1"/>
  <c r="J36" i="1585"/>
  <c r="J30" i="1585"/>
  <c r="J29" i="1585" s="1"/>
  <c r="J25" i="1585"/>
  <c r="J20" i="1585"/>
  <c r="J19" i="1585"/>
  <c r="J18" i="1585"/>
  <c r="J16" i="1585"/>
  <c r="J15" i="1585" s="1"/>
  <c r="J14" i="1585"/>
  <c r="J13" i="1585" s="1"/>
  <c r="C273" i="1585"/>
  <c r="J161" i="1585" l="1"/>
  <c r="J94" i="1585"/>
  <c r="J134" i="1585"/>
  <c r="J225" i="1585"/>
  <c r="J234" i="1585"/>
  <c r="J24" i="1585"/>
  <c r="J70" i="1585"/>
  <c r="J185" i="1585"/>
  <c r="J173" i="1585"/>
  <c r="J113" i="1585"/>
  <c r="J17" i="1585"/>
  <c r="J12" i="1585" s="1"/>
  <c r="J50" i="1585"/>
  <c r="J150" i="1585"/>
  <c r="J237" i="1585"/>
  <c r="J156" i="1585"/>
  <c r="J213" i="1585"/>
  <c r="J196" i="1585"/>
  <c r="J192" i="1585" s="1"/>
  <c r="J205" i="1585"/>
  <c r="J217" i="1585"/>
  <c r="J229" i="1585"/>
  <c r="J224" i="1585" s="1"/>
  <c r="J43" i="1585"/>
  <c r="J178" i="1585"/>
  <c r="J189" i="1585"/>
  <c r="J221" i="1585"/>
  <c r="J216" i="1585" s="1"/>
  <c r="J246" i="1585"/>
  <c r="J81" i="1585"/>
  <c r="J201" i="1585"/>
  <c r="J268" i="1585"/>
  <c r="J245" i="1585"/>
  <c r="J210" i="1585"/>
  <c r="J73" i="1585"/>
  <c r="J252" i="1585"/>
  <c r="J105" i="1585"/>
  <c r="J253" i="1585"/>
  <c r="J267" i="1585"/>
  <c r="J272" i="1585"/>
  <c r="G265" i="1585"/>
  <c r="C265" i="1585"/>
  <c r="C263" i="1585"/>
  <c r="G260" i="1585"/>
  <c r="C260" i="1585"/>
  <c r="C258" i="1585"/>
  <c r="C253" i="1585"/>
  <c r="C240" i="1585"/>
  <c r="C246" i="1585"/>
  <c r="G237" i="1585"/>
  <c r="G240" i="1585"/>
  <c r="C234" i="1585"/>
  <c r="G273" i="1585"/>
  <c r="G268" i="1585"/>
  <c r="G263" i="1585"/>
  <c r="G258" i="1585"/>
  <c r="G253" i="1585"/>
  <c r="G246" i="1585"/>
  <c r="G242" i="1585"/>
  <c r="G234" i="1585"/>
  <c r="G229" i="1585"/>
  <c r="C229" i="1585"/>
  <c r="G225" i="1585"/>
  <c r="C225" i="1585"/>
  <c r="C213" i="1585"/>
  <c r="C221" i="1585"/>
  <c r="C217" i="1585"/>
  <c r="G221" i="1585"/>
  <c r="G217" i="1585"/>
  <c r="C210" i="1585"/>
  <c r="C205" i="1585"/>
  <c r="C201" i="1585"/>
  <c r="C196" i="1585"/>
  <c r="C193" i="1585"/>
  <c r="C189" i="1585"/>
  <c r="C185" i="1585"/>
  <c r="C183" i="1585"/>
  <c r="C178" i="1585"/>
  <c r="C173" i="1585"/>
  <c r="G213" i="1585"/>
  <c r="G210" i="1585"/>
  <c r="G205" i="1585"/>
  <c r="G201" i="1585"/>
  <c r="G196" i="1585"/>
  <c r="G193" i="1585"/>
  <c r="G189" i="1585"/>
  <c r="G185" i="1585"/>
  <c r="G183" i="1585"/>
  <c r="G178" i="1585"/>
  <c r="G173" i="1585"/>
  <c r="G161" i="1585"/>
  <c r="G156" i="1585"/>
  <c r="G150" i="1585"/>
  <c r="G134" i="1585"/>
  <c r="G132" i="1585"/>
  <c r="C132" i="1585"/>
  <c r="C128" i="1585"/>
  <c r="G128" i="1585"/>
  <c r="G123" i="1585"/>
  <c r="G121" i="1585"/>
  <c r="G119" i="1585"/>
  <c r="G113" i="1585"/>
  <c r="G105" i="1585"/>
  <c r="G94" i="1585"/>
  <c r="G92" i="1585"/>
  <c r="G88" i="1585"/>
  <c r="G81" i="1585"/>
  <c r="G73" i="1585"/>
  <c r="G70" i="1585"/>
  <c r="G68" i="1585"/>
  <c r="G66" i="1585"/>
  <c r="G64" i="1585"/>
  <c r="G62" i="1585"/>
  <c r="G58" i="1585"/>
  <c r="G56" i="1585"/>
  <c r="G54" i="1585"/>
  <c r="G50" i="1585"/>
  <c r="G48" i="1585"/>
  <c r="G46" i="1585"/>
  <c r="G43" i="1585"/>
  <c r="G41" i="1585"/>
  <c r="G39" i="1585"/>
  <c r="G36" i="1585"/>
  <c r="G34" i="1585"/>
  <c r="G29" i="1585"/>
  <c r="G27" i="1585"/>
  <c r="G24" i="1585"/>
  <c r="G22" i="1585"/>
  <c r="G17" i="1585"/>
  <c r="G15" i="1585"/>
  <c r="C121" i="1585"/>
  <c r="C119" i="1585"/>
  <c r="C161" i="1585"/>
  <c r="C156" i="1585"/>
  <c r="C150" i="1585"/>
  <c r="C134" i="1585"/>
  <c r="C113" i="1585"/>
  <c r="C105" i="1585"/>
  <c r="C94" i="1585"/>
  <c r="C92" i="1585"/>
  <c r="C88" i="1585"/>
  <c r="C81" i="1585"/>
  <c r="C73" i="1585"/>
  <c r="C70" i="1585"/>
  <c r="C68" i="1585"/>
  <c r="C66" i="1585"/>
  <c r="C64" i="1585"/>
  <c r="C62" i="1585"/>
  <c r="C58" i="1585"/>
  <c r="C56" i="1585"/>
  <c r="C54" i="1585"/>
  <c r="C50" i="1585"/>
  <c r="C48" i="1585"/>
  <c r="C43" i="1585"/>
  <c r="C41" i="1585"/>
  <c r="C39" i="1585"/>
  <c r="C36" i="1585"/>
  <c r="C34" i="1585"/>
  <c r="C29" i="1585"/>
  <c r="C27" i="1585"/>
  <c r="C17" i="1585"/>
  <c r="C15" i="1585"/>
  <c r="C24" i="1585"/>
  <c r="C22" i="1585"/>
  <c r="G13" i="1585"/>
  <c r="C13" i="1585"/>
  <c r="J266" i="1585"/>
  <c r="J265" i="1585" s="1"/>
  <c r="H264" i="1585"/>
  <c r="J264" i="1585" s="1"/>
  <c r="H259" i="1585"/>
  <c r="J259" i="1585" s="1"/>
  <c r="J257" i="1585" s="1"/>
  <c r="J133" i="1585"/>
  <c r="J132" i="1585" s="1"/>
  <c r="H129" i="1585"/>
  <c r="H120" i="1585"/>
  <c r="H89" i="1585"/>
  <c r="J69" i="1585"/>
  <c r="J68" i="1585" s="1"/>
  <c r="H63" i="1585"/>
  <c r="H55" i="1585"/>
  <c r="H40" i="1585"/>
  <c r="H35" i="1585"/>
  <c r="H28" i="1585"/>
  <c r="H23" i="1585"/>
  <c r="J172" i="1585" l="1"/>
  <c r="J233" i="1585"/>
  <c r="J182" i="1585"/>
  <c r="J23" i="1585"/>
  <c r="J22" i="1585" s="1"/>
  <c r="J21" i="1585" s="1"/>
  <c r="H22" i="1585"/>
  <c r="J28" i="1585"/>
  <c r="J27" i="1585" s="1"/>
  <c r="H27" i="1585"/>
  <c r="J35" i="1585"/>
  <c r="J34" i="1585" s="1"/>
  <c r="J33" i="1585" s="1"/>
  <c r="H34" i="1585"/>
  <c r="J40" i="1585"/>
  <c r="J39" i="1585" s="1"/>
  <c r="J38" i="1585" s="1"/>
  <c r="H39" i="1585"/>
  <c r="J55" i="1585"/>
  <c r="J54" i="1585" s="1"/>
  <c r="J53" i="1585" s="1"/>
  <c r="H54" i="1585"/>
  <c r="J89" i="1585"/>
  <c r="H88" i="1585"/>
  <c r="J120" i="1585"/>
  <c r="J119" i="1585" s="1"/>
  <c r="J118" i="1585" s="1"/>
  <c r="H119" i="1585"/>
  <c r="J129" i="1585"/>
  <c r="J128" i="1585" s="1"/>
  <c r="J127" i="1585" s="1"/>
  <c r="H128" i="1585"/>
  <c r="J63" i="1585"/>
  <c r="J62" i="1585" s="1"/>
  <c r="J61" i="1585" s="1"/>
  <c r="H62" i="1585"/>
  <c r="J204" i="1585"/>
  <c r="J258" i="1585"/>
  <c r="J262" i="1585"/>
  <c r="J263" i="1585"/>
  <c r="H43" i="1582"/>
  <c r="H58" i="1582"/>
  <c r="H289" i="1582"/>
  <c r="H287" i="1582"/>
  <c r="H286" i="1582"/>
  <c r="H288" i="1582"/>
  <c r="H152" i="1582"/>
  <c r="H154" i="1582"/>
  <c r="H153" i="1582"/>
  <c r="H143" i="1582"/>
  <c r="H85" i="1582"/>
  <c r="H90" i="1582"/>
  <c r="H88" i="1582"/>
  <c r="H89" i="1582"/>
  <c r="H77" i="1582"/>
  <c r="H60" i="1582"/>
  <c r="H44" i="1582"/>
  <c r="J26" i="1585" l="1"/>
  <c r="J88" i="1585"/>
  <c r="J87" i="1585" s="1"/>
  <c r="F2" i="1584"/>
  <c r="F6" i="1584"/>
  <c r="F3" i="1584"/>
  <c r="F4" i="1584"/>
  <c r="F5" i="1584"/>
  <c r="J11" i="1585" l="1"/>
  <c r="H279" i="1582"/>
  <c r="H49" i="1582"/>
  <c r="H42" i="1582"/>
  <c r="H150" i="1582"/>
  <c r="H141" i="1582"/>
  <c r="H109" i="1582"/>
  <c r="H75" i="1582"/>
  <c r="H26" i="1582"/>
  <c r="Q16" i="1583" l="1"/>
  <c r="Q15" i="1583"/>
  <c r="S15" i="1583" s="1"/>
  <c r="U15" i="1583" s="1"/>
  <c r="Q12" i="1583"/>
  <c r="Q11" i="1583"/>
  <c r="S11" i="1583" s="1"/>
  <c r="U11" i="1583" s="1"/>
  <c r="K25" i="1583"/>
  <c r="H25" i="1583"/>
  <c r="G25" i="1583"/>
  <c r="K23" i="1583"/>
  <c r="K27" i="1583" s="1"/>
  <c r="G23" i="1583"/>
  <c r="H16" i="1583"/>
  <c r="H15" i="1583"/>
  <c r="J15" i="1583" s="1"/>
  <c r="M15" i="1583" s="1"/>
  <c r="H12" i="1583"/>
  <c r="H11" i="1583"/>
  <c r="J11" i="1583" s="1"/>
  <c r="M11" i="1583" s="1"/>
  <c r="H8" i="1583"/>
  <c r="H7" i="1583"/>
  <c r="J7" i="1583" s="1"/>
  <c r="M7" i="1583" s="1"/>
  <c r="J275" i="1585"/>
</calcChain>
</file>

<file path=xl/sharedStrings.xml><?xml version="1.0" encoding="utf-8"?>
<sst xmlns="http://schemas.openxmlformats.org/spreadsheetml/2006/main" count="5251" uniqueCount="2181">
  <si>
    <t>SISTEMA DE GESTÃO INTEGRADO</t>
  </si>
  <si>
    <t>Referência:</t>
  </si>
  <si>
    <t>AN10-PR002-CON01</t>
  </si>
  <si>
    <t>PLANILHA DE QUANTIDADES E PREÇOS
Critério de Medição</t>
  </si>
  <si>
    <r>
      <t xml:space="preserve">Revisão: </t>
    </r>
    <r>
      <rPr>
        <sz val="9"/>
        <color theme="1"/>
        <rFont val="Calibri"/>
        <family val="2"/>
        <scheme val="minor"/>
      </rPr>
      <t>02</t>
    </r>
  </si>
  <si>
    <t>PLANILHA  DE  QUANTIDADES - CRITÉRIO DE MEDIÇÃO</t>
  </si>
  <si>
    <t xml:space="preserve">OBRA : </t>
  </si>
  <si>
    <t>Ampliação e implantação do tratamento de lodo da Estação de Tratamento de Água da ETA Manilha</t>
  </si>
  <si>
    <t>LOCAL:</t>
  </si>
  <si>
    <t>Gebara, Itaboraí - RJ</t>
  </si>
  <si>
    <t>ITEM</t>
  </si>
  <si>
    <t>DESCRIÇÃO COMPLETA</t>
  </si>
  <si>
    <t>ESCOPO</t>
  </si>
  <si>
    <t>PEP</t>
  </si>
  <si>
    <t>CÓDIGO SV</t>
  </si>
  <si>
    <t>UNID.</t>
  </si>
  <si>
    <t>QUANT.</t>
  </si>
  <si>
    <t>CUSTO UNIT (R$)</t>
  </si>
  <si>
    <t>CUSTO TOTAL (R$)</t>
  </si>
  <si>
    <t>CRITÉRIO DE MEDIÇÃO</t>
  </si>
  <si>
    <t>EVIDÊNCIA</t>
  </si>
  <si>
    <t xml:space="preserve">ENTRADA DE ENERGIA </t>
  </si>
  <si>
    <t>O/13B.26014.A.TA.A.005</t>
  </si>
  <si>
    <t>1.1</t>
  </si>
  <si>
    <t>1.1.1</t>
  </si>
  <si>
    <t>Escavação da fundação  e caixas conforme o projeto, incluindo escoramento, bota fora,  troca de solo, lastro de concreto magro e lastro de brita.</t>
  </si>
  <si>
    <t>Terceira</t>
  </si>
  <si>
    <t>m³</t>
  </si>
  <si>
    <t>Percentual de avanço mensal físico conforme inspeção da fiscalização.</t>
  </si>
  <si>
    <t>RMQ</t>
  </si>
  <si>
    <t>1.2</t>
  </si>
  <si>
    <t>1.2.1</t>
  </si>
  <si>
    <t>'Fornecimento e aplicação de concreto, incluindo montagem e desmotagem de formas, corte, dobra e montagem da armadura, aditivo cristalizante e todos materiais e equipamentos necessários, conforme projeto. Aplicação e controle tecnológico conforme o Procedimento Operacional AEGEA PO003-GQE01 -03.</t>
  </si>
  <si>
    <t>20% ao final da montagem das formas, 20% ao final da montagem da armadura 40% após concretagem, 20% após entregas dos ensaios tecnológicos com resultados positivos de aprovação do concreto pela equipe de Qualidade.</t>
  </si>
  <si>
    <t>NF; RMQ</t>
  </si>
  <si>
    <t>1.3</t>
  </si>
  <si>
    <t>1.3.1</t>
  </si>
  <si>
    <t>Fornecimento e Instalação elétrica de subestação de energia de 500 KVA, conforme o padrão ENEL e projeto AEGEA . Incluindo transformador, quadros elétricos, cabos, medidor, eletrodutos, eletrocalhas, poste, aterramento e demais esquipamentos e acessórios necessários. Incluindo TODOS os equipamentos, serviços e acessórios necessários para a instalação.</t>
  </si>
  <si>
    <t>vb</t>
  </si>
  <si>
    <t>80% após instalação.
20% após testes e comissionamento.</t>
  </si>
  <si>
    <t>1.3.2</t>
  </si>
  <si>
    <t>Fornecimento e Instalações elétricas prediais incluindo tomadas, interruptores luminárias e eletroduto aparentes, cabeamento e quadro de dinjuntores com os dijuntores, conforme projeto AEGEA. Incluindo todos materiais e equipamentos necessários para fornecimento e instalação.</t>
  </si>
  <si>
    <t>1.3.3</t>
  </si>
  <si>
    <t>Fornecimento e Instalações de SPDA, conforme projeto AEGEA. Incluindo todos materiais, serviços e equipamentos necessários para fornecimento e instalação.</t>
  </si>
  <si>
    <t>FLOCULADOR MECANIZADO Q=150 L/S</t>
  </si>
  <si>
    <t>O/13B.26014.A.TA.A.00507</t>
  </si>
  <si>
    <t>2.1</t>
  </si>
  <si>
    <t>2.1.1</t>
  </si>
  <si>
    <t>Escavação da fundação, incluindo escoramento, bota fora, troca de solo, lastro de concreto margo e reforço e todos os demais serviços necessários, conforme projeto</t>
  </si>
  <si>
    <t>2.2</t>
  </si>
  <si>
    <t>2.2.1</t>
  </si>
  <si>
    <t>NOVO MÓDULO DA ETA (FLOCULADOR E DECANTADOR)</t>
  </si>
  <si>
    <t>3.1</t>
  </si>
  <si>
    <t>3.1.1</t>
  </si>
  <si>
    <t>Considerado Escavação e escoramento</t>
  </si>
  <si>
    <t>3.2</t>
  </si>
  <si>
    <t>3.2.1</t>
  </si>
  <si>
    <t>3.3</t>
  </si>
  <si>
    <t>3.3.1</t>
  </si>
  <si>
    <t>Fornecimento e execução das interligações do decantador até o sistema de tratamento de lodo, conforme o Projeto Aegea, incluindo conexões, válvulas, juntas, parafusos e demais acessórios necessários.”</t>
  </si>
  <si>
    <t xml:space="preserve">NOVO FILTRO </t>
  </si>
  <si>
    <t>4.1</t>
  </si>
  <si>
    <t>4.1.1</t>
  </si>
  <si>
    <t>4.2</t>
  </si>
  <si>
    <t>4.2.1</t>
  </si>
  <si>
    <t xml:space="preserve">SOPRADORES </t>
  </si>
  <si>
    <t>5.1</t>
  </si>
  <si>
    <t>5.1.1</t>
  </si>
  <si>
    <t>5.2</t>
  </si>
  <si>
    <t>5.2.1</t>
  </si>
  <si>
    <t>5.3</t>
  </si>
  <si>
    <t>5.3.1</t>
  </si>
  <si>
    <t xml:space="preserve">Fornecimento e instalação do tubo soldável aço inox com diametro de 3.1/2 polegadas, incluindo conexões, válvulas, juntas, parafusos, acessórios necessários, confome o projeto. </t>
  </si>
  <si>
    <t>30% no fornecimento, 50% após a montagem e 20% após o teste hidrostático.</t>
  </si>
  <si>
    <t>Instalação de dois sopradores de ar Q=504 m³/h - P=4,5 mca (exceto o fornecimento do equipamento),conforme projeto. Incluindo juntas, parafusos e todos equipamentos e acessórios necessários a instalação.</t>
  </si>
  <si>
    <t xml:space="preserve">80% após a instalção e 20% após o teste. </t>
  </si>
  <si>
    <t>5.4</t>
  </si>
  <si>
    <t>5.4.1</t>
  </si>
  <si>
    <t>Fornecimento e Instalação do conjunto talha e troley manual (Perfil "I'' W150x18mm - C=5,00m - CAP=500 kg). Considerando todos os serviços, materiais, acessórios e equipamentos necessários a instalação.</t>
  </si>
  <si>
    <t>un</t>
  </si>
  <si>
    <t>30% no fornecimento, 50% após a montagem e 20% após o teste.</t>
  </si>
  <si>
    <t>5.5</t>
  </si>
  <si>
    <t>5.5.1</t>
  </si>
  <si>
    <t>Serviços e obras civis necessárias a construção da casa de sopradores incluindo estrutura, impermeablização de fundações, fechamento em alvenaria incluindo pintura padrão AEGEA, esquadrias (portões, vãos e janelas), instalações elétricas prediais, cobertura, caminhamento de águas fluviais e calhas para infra estrutura elétrica conforme projeto. Considerando todos os serviços, materiais, acessórios e equipamentos necessários.</t>
  </si>
  <si>
    <t>5.6</t>
  </si>
  <si>
    <t>5.6.1</t>
  </si>
  <si>
    <t>Fornecimento e Instalação elétrica do Filtro e interligação elétrica entre o QFC01 e o filtro, conforme o padrão do projeto AEGEA. Incluindo, quadros elétricos, cabos, eletrodutos, eletrocalhas, suportes e demais esquipamentos e acessórios necessários. Incluindo todos os equipamentos, serviços e acessórios necessários para a instalação.</t>
  </si>
  <si>
    <t>5.6.2</t>
  </si>
  <si>
    <t>Fornecimento e instalação elétrica e automação de dois sopradores de ar Q=504 m³/h - P=4,5 mca (exceto o fornecimento do equipamento). Incluindo todos os equipamentos, serviços e acessórios necessários para a instalação.</t>
  </si>
  <si>
    <t xml:space="preserve">ABRIGO COLETA DE AMOSTRA </t>
  </si>
  <si>
    <t>6.1</t>
  </si>
  <si>
    <t>6.1.1</t>
  </si>
  <si>
    <t xml:space="preserve">Escavação da fundação, incluindo escoramento,  bota fora, troca de solo, lastro de concreto margo e reforço. </t>
  </si>
  <si>
    <t>6.2</t>
  </si>
  <si>
    <t>6.1.2</t>
  </si>
  <si>
    <t>6.3</t>
  </si>
  <si>
    <t>6.3.1</t>
  </si>
  <si>
    <t xml:space="preserve">Fornecimento e instalação dos tubos PP CPVC com diametro de 1/2 polegadas, incluindo conexões, válvulas, juntas, parafusos, acessórios necessários, confome o projeto. </t>
  </si>
  <si>
    <t>6.3.2</t>
  </si>
  <si>
    <t>Fornecimento e instalação de bomba de coleta de amostra Q=1m³/h hm=5 mca do tanque do abrigo de coleta (exceto o fornecimento da bomba),conforme projeto. Incluindo juntas, parafusos e todos equipamentos e acessórios necessários a instalação.</t>
  </si>
  <si>
    <t xml:space="preserve">TALD </t>
  </si>
  <si>
    <t>O/13B.26115.A.TA.M.001</t>
  </si>
  <si>
    <t>7.1</t>
  </si>
  <si>
    <t>7.1.1</t>
  </si>
  <si>
    <t xml:space="preserve">Escavação da fundação, rebaixamento do lençol freático, incluindo escoramento, bota fora, troca de solo, lastro de concreto margo e reforço. </t>
  </si>
  <si>
    <t>7.2</t>
  </si>
  <si>
    <t>7.2.1</t>
  </si>
  <si>
    <t xml:space="preserve">Demolição do muro existente, incluindo transporte e destinação final. </t>
  </si>
  <si>
    <t>7.3</t>
  </si>
  <si>
    <t>7.3.1</t>
  </si>
  <si>
    <t>Execução do muro de arrimo, confome o projeto.</t>
  </si>
  <si>
    <t>7.4</t>
  </si>
  <si>
    <t>7.4.1</t>
  </si>
  <si>
    <t>7.5</t>
  </si>
  <si>
    <t>7.5.1</t>
  </si>
  <si>
    <t xml:space="preserve">Fornecimento e instalação dos tubos FF FD DN 150 PN 10, incluindo conexões, válvulas, juntas, parafusos, acessórios necessários, confome o projeto. </t>
  </si>
  <si>
    <t>7.5.2</t>
  </si>
  <si>
    <t xml:space="preserve">Fornecimento e instalação dos tubos FP FD DN 150 PN 10, incluindo conexões, válvulas, juntas, parafusos, acessórios necessários, confome o projeto. </t>
  </si>
  <si>
    <t>7.6</t>
  </si>
  <si>
    <t>7.6.1</t>
  </si>
  <si>
    <t>Fornecimento e Instalação de conjunto talha e trolley manual ( Perfil "I" W150x18 mm - C=7,60m - CAP=500 kg), referência de projeto: CTL01. Considerando todos os serviços, materiais, acessórios e equipamentos necessários a instalação.</t>
  </si>
  <si>
    <t>7.6.2</t>
  </si>
  <si>
    <t>Fornecimento e Instalação de escada tipo piscina com gaiola em PRFV H=5 m, conforme projeto. Considerando todos os serviços, materiais, acessórios e equipamentos necessários a instalação.</t>
  </si>
  <si>
    <t>7.6.3</t>
  </si>
  <si>
    <t>Fornecimento e instalação de guarda corpo em PRFV, H=1,20 m C=22,80 m, conforme projeto. Considerando todos os serviços, materiais, acessórios e equipamentos necessários a instalação.</t>
  </si>
  <si>
    <t>7.6.4</t>
  </si>
  <si>
    <t>Instalação de dois Misturador Submersível RW 2022 1,6 KW do Tald (exceto o fornecimento do equipamento),conforme projeto. Incluindo juntas, parafusos e todos equipamentos e acessórios necessários a instalação.</t>
  </si>
  <si>
    <t>7.6.5</t>
  </si>
  <si>
    <t>Instalação de duas bombas de deslocamento positivo Q=50 m³/h - P= 2  bar(exceto o fornecimento da bomba),conforme projeto. Incluindo juntas, parafusos e todos equipamentos e acessórios necessários a instalação.</t>
  </si>
  <si>
    <t>7.6.6</t>
  </si>
  <si>
    <t>Fornecimento e Instalação de sino de sucção em PRFV com flange DN 150, referência de projeto: SSU. Considerando todos os serviços, materiais, acessórios e equipamentos necessários a instalação. Medida pela altura útil. 01 unidades.</t>
  </si>
  <si>
    <t>7.6.7</t>
  </si>
  <si>
    <t>Fornecimento e Instalação de suporte de tubulação em Aço Inox H=1,53 m , referência de projeto: SUP01. Considerando todos os serviços, materiais, acessórios e equipamentos necessários a instalação. Medida pela altura útil. 01 unidades.</t>
  </si>
  <si>
    <t>7.7</t>
  </si>
  <si>
    <t>7.7.1</t>
  </si>
  <si>
    <t>Fornecimento e Instalação elétrica do TALD e interligação elétrica entre o QFC01 e o TALD, conforme o padrão do projeto AEGEA. Incluindo, quadros elétricos, cabos, eletrodutos, eletrocalhas, suportes e demais esquipamentos e acessórios necessários. Incluindo todos os equipamentos, serviços e acessórios necessários para a instalação.</t>
  </si>
  <si>
    <t>7.7.2</t>
  </si>
  <si>
    <t>Fornecimento e instalação elétrica e automação de dois Misturador Submersível RW 2022 1,6 KW do Tald (exceto o fornecimento do equipamento). Incluindo todos os equipamentos, serviços e acessórios necessários para a instalação.</t>
  </si>
  <si>
    <t>7.7.3</t>
  </si>
  <si>
    <t>Fornecimento e instalação elétrica e automação de duas para bomba de deslocamento positivo Q=50 m³/h  P= 2  bar(exceto o fornecimento da bomba). Incluindo todos os equipamentos, serviços e acessórios necessários para a instalação.</t>
  </si>
  <si>
    <t>Impermeabilização do TALD, conforme projeto. Considerando todos os materiais, acessórios e equipamentos necessários</t>
  </si>
  <si>
    <t>m²</t>
  </si>
  <si>
    <t xml:space="preserve">Será medido após cada m² de impermeabilização concluido </t>
  </si>
  <si>
    <t xml:space="preserve">ADENSADOR DE LODO </t>
  </si>
  <si>
    <t>8.1</t>
  </si>
  <si>
    <t>8.1.1</t>
  </si>
  <si>
    <t>8.2</t>
  </si>
  <si>
    <t>8.2.1</t>
  </si>
  <si>
    <t>Locação e execução de estacas tipo hélice contínua, incluindo arrasamento, execução dos blocos de coroamento e teste de carga.</t>
  </si>
  <si>
    <t>m</t>
  </si>
  <si>
    <t>8.3</t>
  </si>
  <si>
    <t>8.3.1</t>
  </si>
  <si>
    <t>8.4</t>
  </si>
  <si>
    <t>8.4.1</t>
  </si>
  <si>
    <t xml:space="preserve">Fornecimento e instalação dos tubos PP FD DN 150, incluindo conexões, válvulas, juntas, parafusos, acessórios necessários, confome o projeto. </t>
  </si>
  <si>
    <t>8.4.2</t>
  </si>
  <si>
    <t xml:space="preserve">Fornecimento e instalação dos tubos PP FB DN 150 JGS, incluindo conexões, válvulas, juntas, parafusos, acessórios necessários, confome o projeto. </t>
  </si>
  <si>
    <t>8.4.3</t>
  </si>
  <si>
    <t>8.4.4</t>
  </si>
  <si>
    <t>8.4.5</t>
  </si>
  <si>
    <t xml:space="preserve">Fornecimento e instalação dos tubos FF FD DN 100 PN 10, incluindo conexões, válvulas, juntas, parafusos, acessórios necessários, confome o projeto. </t>
  </si>
  <si>
    <t>8.4.6</t>
  </si>
  <si>
    <t xml:space="preserve">Fornecimento e instalação dos tubos FP FD DN 100 PN 10, incluindo conexões, válvulas, juntas, parafusos, acessórios necessários, confome o projeto. </t>
  </si>
  <si>
    <t>8.4.7</t>
  </si>
  <si>
    <t xml:space="preserve">Fornecimento e instalação dos tubos PP FD DN 100, incluindo conexões, válvulas, juntas, parafusos, acessórios necessários, confome o projeto. </t>
  </si>
  <si>
    <t>8.4.8</t>
  </si>
  <si>
    <t>Fornecimento e instalação de duas bombas de deslocamento positivo Q=5,0 m³/h - P= 2  bar(exceto o fornecimento da bomba),conforme projeto. Incluindo juntas, parafusos e todos equipamentos e acessórios necessários a instalação.</t>
  </si>
  <si>
    <t>8.4.9</t>
  </si>
  <si>
    <t>Fornecimento e instalação de Misturador Submersível RW 2022 1,6 KW do adensador de lodo (exceto o fornecimento do equipamento),conforme projeto. Incluindo juntas, parafusos e todos equipamentos e acessórios necessários a instalação.</t>
  </si>
  <si>
    <t>8.4.10</t>
  </si>
  <si>
    <t>Fornecimento e instalação de Misturador Estático DN 150 do adensador de lodo (exceto o fornecimento do equipamento),conforme projeto. Incluindo juntas, parafusos e todos equipamentos e acessórios necessários a instalação.</t>
  </si>
  <si>
    <t>8.5</t>
  </si>
  <si>
    <t>8.5.1</t>
  </si>
  <si>
    <t>Fornecimento e instalação de guarda corpo em PRFV, Total= 13,80 m; conforme projeto. Considerando todos os serviços, materiais, acessórios e equipamentos necessários a instalação.</t>
  </si>
  <si>
    <t>8.5.2</t>
  </si>
  <si>
    <t>Fornecimento e instalação de Passarela em PRFV 1000x6400mm, conforme projeto. Considerando todos os serviços, materiais, acessórios e equipamentos necessários a instalação.</t>
  </si>
  <si>
    <t>8.5.3</t>
  </si>
  <si>
    <t>Fornecimento e Instalação de suporte de tubulação em Aço Inox H=1,85 m , referência de projeto: SUP01. Considerando todos os serviços, materiais, acessórios e equipamentos necessários a instalação. Medida pela altura útil. 01 unidades.</t>
  </si>
  <si>
    <t>8.5.5</t>
  </si>
  <si>
    <t>Fornecimento e Instalação de duas tampas em PRFV (Vão 700x700mm - Folha 900x900mm), conforme projeto, incluindo estrutura de suporte. Considerando todos os serviços, materiais, acessórios e equipamentos necessários a instalação.</t>
  </si>
  <si>
    <t>8.5.6</t>
  </si>
  <si>
    <t>Fornecimento e instalação de abraçadeira em aço inox C=0,55 m, conforme projeto. Considerando todos os serviços, materiais, acessórios e equipamentos necessários a instalação.</t>
  </si>
  <si>
    <t>8.5.7</t>
  </si>
  <si>
    <t>Fornecimento e instalação de duas abraçadeiras em aço inox C=0,70 m, conforme projeto. Considerando todos os serviços, materiais, acessórios e equipamentos necessários a instalação.</t>
  </si>
  <si>
    <t>8.6</t>
  </si>
  <si>
    <t>8.6.1</t>
  </si>
  <si>
    <t>Fornecimento e Instalação elétrica do Adensador de Lodo , incluindo a execução das interligações elétricas entre os quadros existentes e/ou a serem implantados e os equipamentos do sistema, conforme padrão do projeto AEGEA. Incluindo, quadros elétricos, cabos, eletrodutos, eletrocalhas, suportes e demais equipamentos e acessórios necessários. Incluindo todos os equipamentos, serviços e acessórios necessários para a instalação.</t>
  </si>
  <si>
    <t>8.6.2</t>
  </si>
  <si>
    <t>Fornecimento e instalação elétrica e automação de duas bombas de deslocamento positivo Q=5,0 m³/h - P= 2  bar(exceto o fornecimento da bomba). Incluindo todos os equipamentos, serviços e acessórios necessários para a instalação.</t>
  </si>
  <si>
    <t>8.6.3</t>
  </si>
  <si>
    <t>Fornecimento e instalação elétrica e automação para Misturador Submersível RW 2022 1,6 KW do adensador de lodo (exceto o fornecimento do equipamento). Incluindo todos os equipamentos, serviços e acessórios necessários para a instalação.</t>
  </si>
  <si>
    <t>8.6.4</t>
  </si>
  <si>
    <t>Fornecimento e instalação elétrica e automação para Misturador Estático DN 150 do adensador de lodo (exceto o fornecimento do equipamento). Incluindo todos os equipamentos, serviços e acessórios necessários para a instalação.</t>
  </si>
  <si>
    <t xml:space="preserve">TANQUE DE LODO </t>
  </si>
  <si>
    <t>9.1</t>
  </si>
  <si>
    <t xml:space="preserve">9.1.1 </t>
  </si>
  <si>
    <t xml:space="preserve">Escavação da fundação, rebaixamento de lençol freático, incluindo escoramento, bota fora, troca de solo, lastro de concreto magro e reforço. </t>
  </si>
  <si>
    <t>9.2</t>
  </si>
  <si>
    <t>9.2.2</t>
  </si>
  <si>
    <t>9.3</t>
  </si>
  <si>
    <t>9.3.1</t>
  </si>
  <si>
    <t>Fornecimento e Instalação elétrica do Tanque de Lodo , incluindo a execução das interligações elétricas entre os quadros existentes e/ou a serem implantados e os equipamentos do sistema, conforme padrão do projeto AEGEA. Incluindo, quadros elétricos, cabos, eletrodutos, eletrocalhas, suportes e demais equipamentos e acessórios necessários. Incluindo todos os equipamentos, serviços e acessórios necessários para a instalação.</t>
  </si>
  <si>
    <t>9.4</t>
  </si>
  <si>
    <t>9.4.1</t>
  </si>
  <si>
    <t>Impermeabilização de tanque de Lodo, conforme projeto. Considerando todos os materiais, acessórios e equipamentos necessários</t>
  </si>
  <si>
    <t>ETL</t>
  </si>
  <si>
    <t>10.1</t>
  </si>
  <si>
    <t>10.1.1</t>
  </si>
  <si>
    <t>10.1.2</t>
  </si>
  <si>
    <t>un.</t>
  </si>
  <si>
    <t>10.2</t>
  </si>
  <si>
    <t>10.2.1</t>
  </si>
  <si>
    <t>10.3</t>
  </si>
  <si>
    <t>10.3.1</t>
  </si>
  <si>
    <t>10.3.2</t>
  </si>
  <si>
    <t>10.3.3</t>
  </si>
  <si>
    <t xml:space="preserve">Fornecimento e instalação de Bobina PEAD PE 100 PN 10 DE , incluindo conexões, válvulas, juntas, parafusos, acessórios necessários, confome o projeto. </t>
  </si>
  <si>
    <t>10.3.4</t>
  </si>
  <si>
    <t xml:space="preserve">Fornecimento e instalação dos tubos PP CPVC com diametros entre 3/4 à 2 polegadas, incluindo conexões, válvulas, juntas, parafusos, acessórios necessários, confome o projeto. </t>
  </si>
  <si>
    <t>10.3.5</t>
  </si>
  <si>
    <t xml:space="preserve">Fornecimento e instalação dos tubos PB PVC ESGOTO SÉRIE NORMAL DN 150, incluindo conexões, válvulas, juntas, parafusos, acessórios necessários, confome o projeto. </t>
  </si>
  <si>
    <t>10.3.6</t>
  </si>
  <si>
    <t xml:space="preserve">Fornecimento e instalação dos tubos Soldável PP PVC Água Fria DN 32 , incluindo conexões, válvulas, juntas, parafusos, acessórios necessários, confome o projeto. </t>
  </si>
  <si>
    <t>10.3.7</t>
  </si>
  <si>
    <t xml:space="preserve">Fornecimento e instalação dos tubos Soldável PP PVC Água Fria DN 25 , incluindo conexões, válvulas, juntas, parafusos, acessórios necessários, confome o projeto. </t>
  </si>
  <si>
    <t>10.3.8</t>
  </si>
  <si>
    <t>Fornecimento e instalação de 3 bombas de deslocamento positivo Q=350 L/h - P= 1 bar(exceto o fornecimento da bomba),conforme projeto. Incluindo juntas, parafusos e todos equipamentos e acessórios necessários a instalação.</t>
  </si>
  <si>
    <t>10.3.9</t>
  </si>
  <si>
    <t>Fornecimento e instalação de 2 bombas de deslocamento positivo Q=680 L/h - P= 1 bar(exceto o fornecimento da bomba),conforme projeto. Incluindo juntas, parafusos e todos equipamentos e acessórios necessários a instalação.</t>
  </si>
  <si>
    <t>10.3.10</t>
  </si>
  <si>
    <t>Fornecimento e instalação de 2 Misturador Estático DN 100 da ETL (exceto o fornecimento do equipamento),conforme projeto. Incluindo juntas, parafusos e todos equipamentos e acessórios necessários a instalação.</t>
  </si>
  <si>
    <t>10.3.11</t>
  </si>
  <si>
    <t>Fornecimento e instalação de Preparador de polímero da ETL com capacidade 2000 L/h (exceto o fornecimento do equipamento),conforme projeto. Incluindo juntas, parafusos e todos equipamentos e acessórios necessários a instalação.</t>
  </si>
  <si>
    <t>10.3.12</t>
  </si>
  <si>
    <t>Fornecimento e instalação de duas Prensa parafuso Q= 4,0 m³/h (exceto o fornecimento do equipamento),conforme projeto. Incluindo juntas, parafusos e todos equipamentos e acessórios necessários a instalação.</t>
  </si>
  <si>
    <t>10.3.13</t>
  </si>
  <si>
    <t>Instalação de Rosca transportadora C=3,15m  (exceto o fornecimento do equipamento),conforme projeto. Incluindo juntas, parafusos e todos equipamentos e acessórios necessários a instalação.</t>
  </si>
  <si>
    <t>10.3.14</t>
  </si>
  <si>
    <t>Fornecimento e instalação de Rosca transportadora C=3,70m  (exceto o fornecimento do equipamento),conforme projeto. Incluindo juntas, parafusos e todos equipamentos e acessórios necessários a instalação.</t>
  </si>
  <si>
    <t>10.3.15</t>
  </si>
  <si>
    <t xml:space="preserve">Fornecimento e instalação de duas torneira parde bica reta corpo bronze latão cromada 2MCA 04 a 14 14 L/MIN POL 3/4, conforme NBR 10281. incluindo conexões, válvulas, juntas, parafusos, acessórios necessários, confome o projeto. </t>
  </si>
  <si>
    <t>10.4</t>
  </si>
  <si>
    <t>10.4.1</t>
  </si>
  <si>
    <t>Construção de cobertura em telhas de fibrocimento. Incluido estrutura de apoio em concreto, incluindo calha e destinação das águas fluviais conforme o projeto. Medida pela área plana de cobertura. Área total =89 m².</t>
  </si>
  <si>
    <t>10.4.2</t>
  </si>
  <si>
    <t>Fornecimento e Instalação de 18 Venezianas Industrial 1,10x0,68 m. Considerando todos os serviços, materiais, acessórios e equipamentos necessários a instalação.</t>
  </si>
  <si>
    <t>10.4.3</t>
  </si>
  <si>
    <t>Fornecimento e Instalação de Porta de abrir (H=2,10 m L=0,80m). Considerando todos os serviços, materiais, acessórios e equipamentos necessários a instalação.</t>
  </si>
  <si>
    <t>10.4.4</t>
  </si>
  <si>
    <t>Fornecimento e Instalação de Porta Metálica Duas folhas de abrir (H=2,50 m L=2,00m). Considerando todos os serviços, materiais, acessórios e equipamentos necessários a instalação.</t>
  </si>
  <si>
    <t>10.4.5</t>
  </si>
  <si>
    <t>Fornecimento e Instalação de 2 Porta Metálica de abrir Duas folhas (H=4,00m L=1,50m). Considerando todos os serviços, materiais, acessórios e equipamentos necessários a instalação.</t>
  </si>
  <si>
    <t>10.5</t>
  </si>
  <si>
    <t>10.5.1</t>
  </si>
  <si>
    <t>Fornecimento e Instalação de dois conjuntos talha e troley Elétrica (Perfil "I'' W200x19,3mm - C=6,80m - CAP=1000 kg). Considerando todos os serviços, materiais, acessórios e equipamentos necessários a instalação.</t>
  </si>
  <si>
    <t>10.5.2</t>
  </si>
  <si>
    <t>Fornecimento e Instalação escada plataforma industrial H= 1,50 m, conforme projeto, referência de projeto: ESC01. Considerando todos os serviços, materiais, acessórios e equipamentos necessários a instalação. Medida pela altura útil</t>
  </si>
  <si>
    <t>10.5.3</t>
  </si>
  <si>
    <t>'Fornecimento e instalação de guarda corpo em PRFV conforme projeto e ABNT 15708-3: 2014, H=1,20 m C= 22,45 m. Considerando todos os serviços, materiais, acessórios e equipamentos necessários a instalação.</t>
  </si>
  <si>
    <t>10.5.4</t>
  </si>
  <si>
    <t>Fornecimento e Instalação de 9 grades de piso em PRFV (280 x 820 mm), conforme projeto, incluindo estrutura de suporte. Considerando todos os serviços, materiais, acessórios e equipamentos necessários a instalação.</t>
  </si>
  <si>
    <t>10.6</t>
  </si>
  <si>
    <t>10.6.1</t>
  </si>
  <si>
    <t>Fornecimento e Instalação elétrica da ETL , incluindo a execução das interligações elétricas entre os quadros existentes e a serem implantados e os equipamentos do sistema, conforme padrão do projeto AEGEA. Incluindo, quadros elétricos, cabos, eletrodutos, eletrocalhas, suportes e demais equipamentos e acessórios necessários. Incluindo todos os equipamentos, serviços e acessórios necessários para a instalação.</t>
  </si>
  <si>
    <t>10.6.2</t>
  </si>
  <si>
    <t>Fornecimento e instalação elétrica e automação para 3 bombas de deslocamento positivo Q=350 L/h  P= 1 bar(exceto o fornecimento da bomba). Incluindo todos os equipamentos, serviços e acessórios necessários para a instalação.</t>
  </si>
  <si>
    <t>10.6.3</t>
  </si>
  <si>
    <t>Fornecimento e instalação elétrica e automaçãopara 2  bomba de deslocamento positivo Q=680 L/h - P= 1 bar(exceto o fornecimento da bomba). Incluindo todos os equipamentos, serviços e acessórios necessários para a instalação.</t>
  </si>
  <si>
    <t>10.6.4</t>
  </si>
  <si>
    <t>Fornecimento e instalação elétrica e automação para 2 Misturador Estático DN 100 da ETL (exceto o fornecimento do equipamento). Incluindo todos os equipamentos, serviços e acessórios necessários para a instalação.</t>
  </si>
  <si>
    <t>10.6.5</t>
  </si>
  <si>
    <t>Fornecimento e instalação elétrica e automação para  Preparador de polímero da ETL com capacidade 2000 L/h (exceto o fornecimento do equipamento). Incluindo todos os equipamentos, serviços e acessórios necessários para a instalação.</t>
  </si>
  <si>
    <t>10.6.6</t>
  </si>
  <si>
    <t>Fornecimento e instalação elétrica e automação para 2 Prensa parafuso Q= 4,0 m³/h (exceto o fornecimento do equipamento). Incluindo todos os equipamentos, serviços e acessórios necessários para a instalação.</t>
  </si>
  <si>
    <t>10.6.7</t>
  </si>
  <si>
    <t>Fornecimento e instalação elétrica e automação para  Rosca transportadora C=3,15m  (exceto o fornecimento do equipamento). Incluindo todos os equipamentos, serviços e acessórios necessários para a instalação.</t>
  </si>
  <si>
    <t>10.6.8</t>
  </si>
  <si>
    <t>Fornecimento e instalação elétrica e automação para Rosca transportadora C=3,70m  (exceto o fornecimento do equipamento),conforme projeto. Incluindo todos os equipamentos, serviços e acessórios necessários para a instalação.</t>
  </si>
  <si>
    <t>10.6.9</t>
  </si>
  <si>
    <t>Fornecimento e instalação elétrica e automação para 2 conjuntos talha e troley Elétrica (Perfil "I'' W200x19,3mm - C=6,80m - CAP=1000 kg),conforme projeto. Incluindo todos os equipamentos, serviços e acessórios necessários para a instalação.</t>
  </si>
  <si>
    <t>10.6.10</t>
  </si>
  <si>
    <t>TALF EXISTENTE</t>
  </si>
  <si>
    <t>11.1</t>
  </si>
  <si>
    <t>11.1.1</t>
  </si>
  <si>
    <t xml:space="preserve">Fornecimento e instalação do tubos Aço Galvanizado com roscas BSP 2 polegas, incluindo conexões, válvulas, juntas, parafusos, acessórios necessários, confome o projeto. </t>
  </si>
  <si>
    <t>11.1.2</t>
  </si>
  <si>
    <t xml:space="preserve">Fornecimento e instalação de 2 Niple Redução FG BSP , incluindo conexões, válvulas, juntas, parafusos, acessórios necessários, confome o projeto. </t>
  </si>
  <si>
    <t>11.1.3</t>
  </si>
  <si>
    <t>'Fornecimento e instalação de 2 bomba centrífuga Q=40 m³/h hm=14,2 mca - P=5 cv (exceto o fornecimento da bomba),conforme projeto. Incluindo juntas, parafusos e todos equipamentos e acessórios necessários a instalação.</t>
  </si>
  <si>
    <t>11.1.4</t>
  </si>
  <si>
    <t>Fornecimento e Instalação de Misturador Submersível RW 2022 1,6 KW do Talf (exceto o fornecimento do equipamento),conforme projeto. Incluindo juntas, parafusos e todos equipamentos e acessórios necessários a instalação.</t>
  </si>
  <si>
    <t>11.2</t>
  </si>
  <si>
    <t>11.2.1</t>
  </si>
  <si>
    <t>Fornecimento e Instalação elétrica do TALF , incluindo a execução das interligações elétricas entre os quadros existentes e/ou a serem implantados e os equipamentos do sistema, conforme padrão do projeto AEGEA. Incluindo, quadros elétricos, cabos, eletrodutos, eletrocalhas, suportes e demais equipamentos e acessórios necessários. Incluindo todos os equipamentos, serviços e acessórios necessários para a instalação.</t>
  </si>
  <si>
    <t>11.2.2</t>
  </si>
  <si>
    <t>Fornecimento e instalação elétrica e automação para 2 bombas centrífuga Q=40 m³/h hm=14,2 mca - P=5 cv (exceto o fornecimento da bomba), conforme o projeto. Incluindo todos os equipamentos, serviços e acessórios necessários para a instalação.</t>
  </si>
  <si>
    <t>11.2.3</t>
  </si>
  <si>
    <t>Fornecimento e instalação elétrica e automação para Misturador Submersível RW 2022 1,6 KW do Talf (exceto o fornecimento do equipamento), conforme o projeto. Incluindo todos os equipamentos, serviços e acessórios necessários para a instalação.</t>
  </si>
  <si>
    <t xml:space="preserve">EE DE RETROLAVAGEM </t>
  </si>
  <si>
    <t>12.1</t>
  </si>
  <si>
    <t>12.1.1</t>
  </si>
  <si>
    <t>12.2</t>
  </si>
  <si>
    <t>12.2.1</t>
  </si>
  <si>
    <t xml:space="preserve">Fornecimento e instalação dos tubos PP aço carbono SCH 40 com diametros entre 4 à 12 polegadas, incluindo conexões, válvulas, juntas, parafusos, acessórios necessários, confome o projeto. </t>
  </si>
  <si>
    <t>12.2.2</t>
  </si>
  <si>
    <t>'Instalação de bomba centrífuga Q=50 l/s hm=47,3 mca da EE de retrolavagem( exceto o fornecimento da bomba),conforme projeto. Incluindo juntas, parafusos e todos equipamentos e acessórios necessários a instalação.</t>
  </si>
  <si>
    <t>12.2.3</t>
  </si>
  <si>
    <t xml:space="preserve">Fornecimento de instalação de suporte para tubulação em aço inos h= 5,49, confome o projeto. </t>
  </si>
  <si>
    <t>12.3</t>
  </si>
  <si>
    <t>12.3.1</t>
  </si>
  <si>
    <t>Fornecimento e Instalação elétrica da EE de Retrolavagem, incluindo a execução das interligações elétricas entre os quadros existentes e/ou a serem implantados e os equipamentos do sistema, conforme padrão do projeto AEGEA. Incluindo, quadros elétricos, cabos, eletrodutos, eletrocalhas, suportes e demais equipamentos e acessórios necessários. Incluindo todos os equipamentos, serviços e acessórios necessários para a instalação.</t>
  </si>
  <si>
    <t>12.3.2</t>
  </si>
  <si>
    <t>Fornecimento e instalação elétrica e automação para 2 bomba centrífuga Q=50 l/s hm=47,3 mca da EE de retrolavagem( exceto o fornecimento da bomba), conforme o projeto. Incluindo todos os equipamentos, serviços e acessórios necessários para a instalação.</t>
  </si>
  <si>
    <t xml:space="preserve">MÓDULOS EXISTENTES </t>
  </si>
  <si>
    <t>13.1</t>
  </si>
  <si>
    <t>13.1.1</t>
  </si>
  <si>
    <t xml:space="preserve">Fornecimento e instalação dos tubos PP aço carbono SCH 40 com diametros DE 5 polegadas, incluindo conexões, válvulas, juntas, parafusos, acessórios necessários, confome o projeto. </t>
  </si>
  <si>
    <t xml:space="preserve">vb </t>
  </si>
  <si>
    <t>13.1.2</t>
  </si>
  <si>
    <t>'Fornecimento e execução das interligações dos decantadores até o sistema de tratamento de lodo, conforme o Projeto Aegea, incluindo conexões, válvulas, juntas, parafusos e demais acessórios necessários.”</t>
  </si>
  <si>
    <t>13.2</t>
  </si>
  <si>
    <t>13.2.1</t>
  </si>
  <si>
    <t>Fornecimento e Instalação de grades de piso em PRFV, conforme projeto, incluindo estrutura de suporte. Considerando todos os serviços, materiais, acessórios e equipamentos necessários a instalação.</t>
  </si>
  <si>
    <t>13.2.2</t>
  </si>
  <si>
    <t>Fornecimento e Instalação de 2 STOP LOG PRFV (VÃO= 500 mm - h=400mm), conforme projeto, incluindo estrutura de suporte. Considerando todos os serviços, materiais, acessórios e equipamentos necessários a instalação.</t>
  </si>
  <si>
    <t>13.2.3</t>
  </si>
  <si>
    <t>Fornecimento e Instalação de 3 STOP LOG PRFV (VÃO= 500 mm - h=850mm), conforme projeto, incluindo estrutura de suporte. Considerando todos os serviços, materiais, acessórios e equipamentos necessários a instalação.</t>
  </si>
  <si>
    <t>13.2.4</t>
  </si>
  <si>
    <t>Fornecimento e Instalação de 4 tampas em PRFV antiderrapante(630x900mm), conforme projeto, incluindo estrutura de suporte. Considerando todos os serviços, materiais, acessórios e equipamentos necessários a instalação.</t>
  </si>
  <si>
    <t>13.3</t>
  </si>
  <si>
    <t>13.3.1</t>
  </si>
  <si>
    <t>Fornecimento e Instalação elétrica dos EE Módulos Existentes, incluindo a execução das interligações elétricas entre os quadros existentes e/ou a serem implantados e os equipamentos do sistema, conforme padrão do projeto AEGEA. Incluindo, quadros elétricos, cabos, eletrodutos, eletrocalhas, suportes e demais equipamentos e acessórios necessários. Incluindo todos os equipamentos, serviços e acessórios necessários para a instalação.</t>
  </si>
  <si>
    <t>13.3.2</t>
  </si>
  <si>
    <t>Fornecimento e instalação elétrica e automação para os Módulos Existentes (exceto o fornecimento do Equipamento), conforme o projeto. Incluindo todos os equipamentos, serviços e acessórios necessários para a instalação.</t>
  </si>
  <si>
    <t xml:space="preserve">FILTROS EXISTENTES </t>
  </si>
  <si>
    <t>14.1</t>
  </si>
  <si>
    <t>14.1.1</t>
  </si>
  <si>
    <t xml:space="preserve">Fornecimento e instalação dos tubos PP aço carbono SCH 40 com diametros de 12 polegadas, incluindo conexões, válvulas, juntas, parafusos, acessórios necessários, confome o projeto. </t>
  </si>
  <si>
    <t>14.1.2</t>
  </si>
  <si>
    <t xml:space="preserve">Fornecimento e instalação dos tubos FF FD DN 300 PN 10, incluindo conexões, válvulas, juntas, parafusos, acessórios necessários, confome o projeto. </t>
  </si>
  <si>
    <t>14.1.3</t>
  </si>
  <si>
    <t xml:space="preserve">Fornecimento e instalação dos tubos soldável aço inox SCH com diametro de 3.1/2 e 5 polegadas, incluindo conexões, válvulas, juntas, parafusos, acessórios necessários, confome o projeto. </t>
  </si>
  <si>
    <t>14.1.4</t>
  </si>
  <si>
    <t>Fornecimento e Instalação de 4 crepina em polipropileno para retrolabagem com aberturas de 2,0 mm (375 unidades por filtro), conforme projeto, incluindo estrutura de suporte. Considerando todos os serviços, materiais, acessórios e equipamentos necessários a instalação.</t>
  </si>
  <si>
    <t>14.2</t>
  </si>
  <si>
    <t>14.2.1</t>
  </si>
  <si>
    <t>Fornecimento e Instalação de 3 STOP LOG PRFV (VÃO: h= 0,70 m L=0,43 m), conforme projeto, incluindo estrutura de suporte. Considerando todos os serviços, materiais, acessórios e equipamentos necessários a instalação.</t>
  </si>
  <si>
    <t>14.2.2</t>
  </si>
  <si>
    <t>Fornecimento e Instalação de 16 atuador Elétrico1/4 de volta para válvula borboleta, conforme projeto, incluindo estrutura de suporte. Considerando todos os serviços, materiais, acessórios e equipamentos necessários a instalação.</t>
  </si>
  <si>
    <t>14.3</t>
  </si>
  <si>
    <t>14.3.1</t>
  </si>
  <si>
    <t>Fornecimento e Instalação elétrica dos Filtros Existentes, incluindo a execução das interligações elétricas entre os quadros existentes e/ou a serem implantados e os equipamentos do sistema, conforme padrão do projeto AEGEA. Incluindo, quadros elétricos, cabos, eletrodutos, eletrocalhas, suportes e demais equipamentos e acessórios necessários. Incluindo todos os equipamentos, serviços e acessórios necessários para a instalação.</t>
  </si>
  <si>
    <t>14.3.2</t>
  </si>
  <si>
    <t>Fornecimento e instalação elétrica e automação para 16 Atuadores Elétrico1/4 de volta para válvula borboleta, conforme o projeto. Incluindo todos os equipamentos, serviços e acessórios necessários para a instalação.</t>
  </si>
  <si>
    <t>TANQUE DE CONTATO</t>
  </si>
  <si>
    <t>15.1</t>
  </si>
  <si>
    <t>15.1.1</t>
  </si>
  <si>
    <t>Fornecimento e Instalação de escada e guarda corpo em  PRFV, conforme projeto. Considerando todos os serviços, materiais, acessórios e equipamentos necessários a instalação. Medida pelo sua altura total.</t>
  </si>
  <si>
    <t>15.1.2</t>
  </si>
  <si>
    <t>Fornecimento e instalação de guarda corpo em PRFV, L=1,25 m, conforme projeto. Considerando todos os serviços, materiais, acessórios e equipamentos necessários a instalação.</t>
  </si>
  <si>
    <t>15.1.3</t>
  </si>
  <si>
    <t xml:space="preserve">Fornecimento e Instalação de tampa em PRFV (VÃO 600x600 mm - FOLHA 800x800mm), conforme projeto, incluindo estrutura de suporte. Considerando todos os serviços, materiais, acessórios e equipamentos necessários a instalação. </t>
  </si>
  <si>
    <t>15.2</t>
  </si>
  <si>
    <t>15.2.1</t>
  </si>
  <si>
    <t>Fornecimento e Instalação elétrica do Reservatório de água tratada, incluindo a execução das interligações elétricas entre os quadros existentes e/ou a serem implantados e os equipamentos do sistema, conforme padrão do projeto AEGEA. Incluindo, quadros elétricos, cabos, eletrodutos, eletrocalhas, suportes e demais equipamentos e acessórios necessários. Incluindo todos os equipamentos, serviços e acessórios necessários para a instalação.</t>
  </si>
  <si>
    <t>15.2.2</t>
  </si>
  <si>
    <t>Fornecimento e instalação elétrica e automação para sensor de nível, conforme o projeto. Incluindo todos os equipamentos, serviços e acessórios necessários para a instalação.</t>
  </si>
  <si>
    <t xml:space="preserve">URBANIZAÇÃO </t>
  </si>
  <si>
    <t>16.1</t>
  </si>
  <si>
    <t>16.1.1</t>
  </si>
  <si>
    <t xml:space="preserve">Demolição de meio-fio existente, incluindo transporte e destinação final. </t>
  </si>
  <si>
    <t>16.1.2</t>
  </si>
  <si>
    <t xml:space="preserve">Demolição de calçada existente, incluindo transporte e destinação final. </t>
  </si>
  <si>
    <t>16.1.3</t>
  </si>
  <si>
    <t xml:space="preserve">Demolição de pavimento existente, incluindo transporte e destinação final. </t>
  </si>
  <si>
    <t>16.2</t>
  </si>
  <si>
    <t>16.2.1</t>
  </si>
  <si>
    <t>Recomposição de pavimento conforme o projeto e procedimentos internos</t>
  </si>
  <si>
    <t>16.2.2</t>
  </si>
  <si>
    <t>Execução de calçada projetada conforme o projeto e procedimentos internos</t>
  </si>
  <si>
    <t>16.2.3</t>
  </si>
  <si>
    <t xml:space="preserve">Execução de muro conforme o projeto e procedimentos internos </t>
  </si>
  <si>
    <t>REFORMA DO PRÉDIO DE CONTROLE E LABORATÓRIO</t>
  </si>
  <si>
    <t>17.1</t>
  </si>
  <si>
    <t>17.1.1</t>
  </si>
  <si>
    <t xml:space="preserve">Demolição e remoção de 21 m³ estruturas de concreto, incluindo transporte e destinação final </t>
  </si>
  <si>
    <t>17.1.2</t>
  </si>
  <si>
    <t xml:space="preserve">Demolição e remoção de 277 kg de estruturas metálicas, incluindo transporte e destinação final </t>
  </si>
  <si>
    <t>17.2</t>
  </si>
  <si>
    <t>17.2.1</t>
  </si>
  <si>
    <t>Tratamento superficial de armaduras com Nafufil CR ou similar em paredes internas</t>
  </si>
  <si>
    <t>17.2.2</t>
  </si>
  <si>
    <t>Tratamento superficial de armaduras com Nafufil CR ou similar no teto</t>
  </si>
  <si>
    <t>17.3</t>
  </si>
  <si>
    <t>17.3.1</t>
  </si>
  <si>
    <t xml:space="preserve">Substituição de telha conforme modelo existente </t>
  </si>
  <si>
    <t>17.4</t>
  </si>
  <si>
    <t>SV DE EXECUCAO DE OBRAS ELETRICAS</t>
  </si>
  <si>
    <t>17.4.1</t>
  </si>
  <si>
    <t>Fornecimento e Instalação de equipamentos elétricos, conforme o projeto AEGEA. Incluindo quadros elétricos, cabos, eletrodutos, eletrocalhas e demais esquipamentos e acessórios necessários. Incluindo todos os equipamentos e acessórios necessários para a instalação.</t>
  </si>
  <si>
    <t>17.4.2</t>
  </si>
  <si>
    <t>Fornecimento e Instalações elétricas prediais inculido tomadas, interruptores luminárias e eletroduto aparentes, cabeamento e quadro de dinjuntores com os dijuntores, conforme projeto AEGEA. Incluindo todos materiais e equipamentos necessários para fornecimento e instalação.</t>
  </si>
  <si>
    <t xml:space="preserve">DRENAGEM </t>
  </si>
  <si>
    <t xml:space="preserve">18.1 </t>
  </si>
  <si>
    <t>18.1.1</t>
  </si>
  <si>
    <t>Fornecimento, instalação e assentamento de tubos de concreto armado para drenagem, conforme projeto. Incluindo escavação, reaterro e poços de visita conforme procedimentos AEGEA.</t>
  </si>
  <si>
    <t>18.1.2</t>
  </si>
  <si>
    <t>Fornecimento, instalação e assentamento de tubo PB PVC esgosto série normal DN 150, conforme projeto. Incluindo escavação, reaterro e poços de visita conforme procedimentos AEGEA.</t>
  </si>
  <si>
    <t>18.1.3</t>
  </si>
  <si>
    <t>Fornecimento, instalação e assentamento de tubo PB PVC esgosto série normal DN 200, conforme projeto. Incluindo escavação, reaterro e poços de visita conforme procedimentos AEGEA.</t>
  </si>
  <si>
    <t>Considerado reatero envolta da Caixa e espalhamento do material restante no terreno, com compactação e adensamento</t>
  </si>
  <si>
    <t>18.1.4</t>
  </si>
  <si>
    <t xml:space="preserve">Execução de Pv e instalação de 2 tampão de ferro para tráfego leve, conforme o projeto. </t>
  </si>
  <si>
    <t>18.1.5</t>
  </si>
  <si>
    <t xml:space="preserve">Execução de Pv e instalação de tampão de ferro para tráfego pesado, conforme o projeto. </t>
  </si>
  <si>
    <t xml:space="preserve">ÁGUA FRIA </t>
  </si>
  <si>
    <t>19.1</t>
  </si>
  <si>
    <t>19.1.1</t>
  </si>
  <si>
    <t>Fornecimento, instalação e assentamento de tubo soldável PP PVC aguá fria DN 25, conforme projeto. Incluindo escavação, reaterro e poços de visita conforme procedimentos AEGEA.</t>
  </si>
  <si>
    <t>19.1.2</t>
  </si>
  <si>
    <t>Fornecimento, instalação e assentamento de tubo soldável PP PVC aguá fria DN 32, conforme projeto. Incluindo escavação, reaterro e poços de visita conforme procedimentos AEGEA.</t>
  </si>
  <si>
    <t>19.1.3</t>
  </si>
  <si>
    <t>Fornecimento, instalação e assentamento de tubo soldável PP PVC aguá fria DN 50, conforme projeto. Incluindo escavação, reaterro e poços de visita conforme procedimentos AEGEA.</t>
  </si>
  <si>
    <t xml:space="preserve">CANALETAS </t>
  </si>
  <si>
    <t>20.1</t>
  </si>
  <si>
    <t>20.1.1</t>
  </si>
  <si>
    <t>20.2</t>
  </si>
  <si>
    <t>20.2.1</t>
  </si>
  <si>
    <t xml:space="preserve">ABRIGO DE QUADROS </t>
  </si>
  <si>
    <t/>
  </si>
  <si>
    <t>21.1</t>
  </si>
  <si>
    <t>21.1.1</t>
  </si>
  <si>
    <t xml:space="preserve">Escavação da fundação, incluindo escoramento, bota fora, troca de solo, lastro de concreto margo e reforço. </t>
  </si>
  <si>
    <t>21.2</t>
  </si>
  <si>
    <t>21.2.1</t>
  </si>
  <si>
    <t xml:space="preserve">SUBESTAÇÃO ELÉTRICA 01 </t>
  </si>
  <si>
    <t>22.1</t>
  </si>
  <si>
    <t>SERVIÇOS DE CONSTRUCAO ESTRUTURAS PREDIAIS</t>
  </si>
  <si>
    <t>22.1.1</t>
  </si>
  <si>
    <t>Construção de cobertura em telhas de fibrocimento. Incluido estrutura de apoio em concreto, incluindo calha e destinação das águas fluviais conforme o projeto. Medida pela área plana de cobertura.  Área total = 21,35m2.</t>
  </si>
  <si>
    <t>22.1.2</t>
  </si>
  <si>
    <t>Fornecimento e Instalação de 19 tampas de Concreto (600x300mm), conforme projeto, incluindo estrutura de suporte. Considerando todos os serviços, materiais, acessórios e equipamentos necessários a instalação.</t>
  </si>
  <si>
    <t>22.1.3</t>
  </si>
  <si>
    <t>Fornecimento e Instalação de tampas de Concreto (600x400mm), conforme projeto, incluindo estrutura de suporte. Considerando todos os serviços, materiais, acessórios e equipamentos necessários a instalação.</t>
  </si>
  <si>
    <t xml:space="preserve">COMBATE AO INCÊNDIO </t>
  </si>
  <si>
    <t>23.1</t>
  </si>
  <si>
    <t>23.1.1</t>
  </si>
  <si>
    <t>Fornecimento e Instação  do sistema de combate a incêndio, conforme projeto e normas vigentes (ABNT e Corpo de Bombeiros). Incluindo extintores, sinalização, iluminação de emergência e demais dispositivos necessários, incluindo todos os materiais, serviços e equipamentos para instalação.</t>
  </si>
  <si>
    <t>TOTAL GERAL</t>
  </si>
  <si>
    <r>
      <rPr>
        <b/>
        <sz val="8.5"/>
        <rFont val="Arial"/>
        <family val="2"/>
      </rPr>
      <t>OBSERVAÇÃO: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O </t>
    </r>
    <r>
      <rPr>
        <b/>
        <sz val="10"/>
        <rFont val="Arial"/>
        <family val="2"/>
      </rPr>
      <t>PRAZO DE EXECUÇÃO</t>
    </r>
    <r>
      <rPr>
        <sz val="10"/>
        <rFont val="Arial"/>
        <family val="2"/>
      </rPr>
      <t xml:space="preserve"> DESTA OBRA DEVERÁ RESPEITAR O CRONOGRAMA EXECUTIVO ANEXO XIX, NÃO EXCEDENDO O PRAZO MÁXIMO DE 90 DIAS CORRIDOS.
</t>
    </r>
    <r>
      <rPr>
        <b/>
        <sz val="10"/>
        <rFont val="Arial"/>
        <family val="2"/>
      </rPr>
      <t>2)</t>
    </r>
    <r>
      <rPr>
        <sz val="10"/>
        <rFont val="Arial"/>
        <family val="2"/>
      </rPr>
      <t xml:space="preserve"> DEVERÃO ESTAR CONTEMPLADOS NOS PREÇOS ACIMA TODOS OS CUSTOS DIRETOS, INDIRETOS E OS NECESSÁRIOS PARA O CONTROLE DE QUALIDADE E A PERFEITA EXECUÇÃO DOS SERVIÇOS, NÃO CABENDO NENHUMA REINVIDICAÇÃO FUTURA DE PLEITOS OU REEQUILIBRIO FINANCEIRO</t>
    </r>
  </si>
  <si>
    <t>Nº de serviço</t>
  </si>
  <si>
    <t>Descrição</t>
  </si>
  <si>
    <t>UM básica</t>
  </si>
  <si>
    <t>LOCACAO DE MAQ E EQUIP OPERACIONAIS HORA</t>
  </si>
  <si>
    <t>H</t>
  </si>
  <si>
    <t>LOCACAO DE MUNCK E GUINDASTE</t>
  </si>
  <si>
    <t>LOCACAO DE VEICULOS PESADOS HORA</t>
  </si>
  <si>
    <t>SV DE AGRIMENSURA</t>
  </si>
  <si>
    <t>UA</t>
  </si>
  <si>
    <t>SV DE AGRONOMIA</t>
  </si>
  <si>
    <t>SV DE ARQUITETURA</t>
  </si>
  <si>
    <t>SV DE BATIMETRIA</t>
  </si>
  <si>
    <t>SV DE CONSULTORIA AMBIENTAL</t>
  </si>
  <si>
    <t>SV DE CONSULTORIA DE ENGENHARIA</t>
  </si>
  <si>
    <t>SV DE CONTENCAO DE ENCOSTAS</t>
  </si>
  <si>
    <t>SV DE CORTE RAMAL (OPEX)</t>
  </si>
  <si>
    <t>SV DE DEMOLICAO EDIFICIO E ESTRUTURAS</t>
  </si>
  <si>
    <t>SV DE DESLOCAMENTO RAMAL (OPEX)</t>
  </si>
  <si>
    <t>SV DE DESOBSTRUCAO RAMAL (OPEX)</t>
  </si>
  <si>
    <t>SV DE DRENAGEM</t>
  </si>
  <si>
    <t>SV DE DRENAGEM E IRRIGACAO</t>
  </si>
  <si>
    <t>SV DE ELABORACAO DE ESTUDOS DE ENG.</t>
  </si>
  <si>
    <t>SV DE ELABORACAO DE PROJETOS DE ENG.</t>
  </si>
  <si>
    <t>SV DE ESCAVACAO</t>
  </si>
  <si>
    <t>M3</t>
  </si>
  <si>
    <t>SV DE ESTUDO DE VIABILIDADE</t>
  </si>
  <si>
    <t>SV EXECUCAO DE OBRAS CONSTRUCAO CIVIL</t>
  </si>
  <si>
    <t>SV DE EXECUCAO DE OBRAS HIDRAULICAS</t>
  </si>
  <si>
    <t>SV DE FISCALIZACAO DE OBRAS</t>
  </si>
  <si>
    <t>SV DE FLORESTAMENTO E REFLORESTAMENTO</t>
  </si>
  <si>
    <t>SV DE GEOLOGIA</t>
  </si>
  <si>
    <t>SV DE IMPL ADUTORA DN 100 PISO INTERTR</t>
  </si>
  <si>
    <t>M</t>
  </si>
  <si>
    <t>SV DE IMPL ADUTORA DN 1000 P INTERTR</t>
  </si>
  <si>
    <t>SV DE IMPL ADUTORA DN 125 PISO INTERTR</t>
  </si>
  <si>
    <t>SV DE IMPL ADUTORA DN 150 PISO INTERTR</t>
  </si>
  <si>
    <t>SV DE IMPL ADUTORA DN 200 PISO INTERTR</t>
  </si>
  <si>
    <t>SV DE IMPL ADUTORA DN 250 PISO INTERTR</t>
  </si>
  <si>
    <t>SV DE IMPL ADUTORA DN 300 PISO INTERTR</t>
  </si>
  <si>
    <t>SV DE IMPL ADUTORA DN 350 PISO INTERTR</t>
  </si>
  <si>
    <t>SV DE IMPL ADUTORA DN 400 PISO INTERTR</t>
  </si>
  <si>
    <t>SV DE IMPL ADUTORA DN 450 PISO INTERTR</t>
  </si>
  <si>
    <t>SV DE IMPL ADUTORA DN 500 PISO INTERTR</t>
  </si>
  <si>
    <t>SV DE IMPL ADUTORA DN 600 PISO INTERTR</t>
  </si>
  <si>
    <t>SV DE IMPL ADUTORA DN 700 PISO INTERTR</t>
  </si>
  <si>
    <t>SV DE IMPL ADUTORA DN 75 PISO INTERTR</t>
  </si>
  <si>
    <t>SV DE IMPL ADUTORA DN 800 PISO INTERTR</t>
  </si>
  <si>
    <t>SV DE IMPL COL TRONCO DN 1000 P INT</t>
  </si>
  <si>
    <t>SV DE IMPL COL TRONCO DN 1100 P INT</t>
  </si>
  <si>
    <t>SV DE IMPL COL TRONCO DN 1200 P INT</t>
  </si>
  <si>
    <t>SV DE IMPL COL TRONCO DN 1300 P INT</t>
  </si>
  <si>
    <t>SV DE IMPL COL TRONCO DN 1400 P INT</t>
  </si>
  <si>
    <t>SV DE IMPL COL TRONCO DN 200 P INTERTR</t>
  </si>
  <si>
    <t>SV DE IMPL COL TRONCO DN 250 P INTERTR</t>
  </si>
  <si>
    <t>SV DE IMPL COL TRONCO DN 300 P INTERTR</t>
  </si>
  <si>
    <t>SV DE IMPL COL TRONCO DN 350 P INTERTR</t>
  </si>
  <si>
    <t>SV DE IMPL COL TRONCO DN 400 P INTERTR</t>
  </si>
  <si>
    <t>SV DE IMPL COL TRONCO DN 450 P INTERTR</t>
  </si>
  <si>
    <t>SV DE IMPL COL TRONCO DN 500 P INTERTR</t>
  </si>
  <si>
    <t>SV DE IMPL COL TRONCO DN 550 P INTERTR</t>
  </si>
  <si>
    <t>SV DE IMPL COL TRONCO DN 600 P INTERTR</t>
  </si>
  <si>
    <t>SV DE IMPL COL TRONCO DN 650 P INTERTR</t>
  </si>
  <si>
    <t>SV DE IMPL COL TRONCO DN 700 P INTERTR</t>
  </si>
  <si>
    <t>SV DE IMPL COL TRONCO DN 750 P INTERTR</t>
  </si>
  <si>
    <t>SV DE IMPL COL TRONCO DN 800 P INTERTR</t>
  </si>
  <si>
    <t>SV DE IMPL COL TRONCO DN 850 P INTERTR</t>
  </si>
  <si>
    <t>SV DE IMPL COL TRONCO DN 900 P INTERTR</t>
  </si>
  <si>
    <t>SV DE IMPL COL TRONCO DN 950 P INTERTR</t>
  </si>
  <si>
    <t>SV DE IMPL DE ADUTORA DN 100 ASFALTO</t>
  </si>
  <si>
    <t>SV DE IMPL DE ADUTORA DN 100 TERRA</t>
  </si>
  <si>
    <t>SV DE IMPL DE ADUTORA DN 1000 ASFALTO</t>
  </si>
  <si>
    <t>SV DE IMPL DE ADUTORA DN 1000 TERRA</t>
  </si>
  <si>
    <t>SV DE IMPL DE ADUTORA DN 125 ASFALTO</t>
  </si>
  <si>
    <t>SV DE IMPL DE ADUTORA DN 125 TERRA</t>
  </si>
  <si>
    <t>SV DE IMPL DE ADUTORA DN 150 ASFALTO</t>
  </si>
  <si>
    <t>SV DE IMPL DE ADUTORA DN 150 TERRA</t>
  </si>
  <si>
    <t>SV DE IMPL DE ADUTORA DN 200 ASFALTO</t>
  </si>
  <si>
    <t>SV DE IMPL DE ADUTORA DN 200 TERRA</t>
  </si>
  <si>
    <t>SV DE IMPL DE ADUTORA DN 250 ASFALTO</t>
  </si>
  <si>
    <t>SV DE IMPL DE ADUTORA DN 250 TERRA</t>
  </si>
  <si>
    <t>SV DE IMPL DE ADUTORA DN 300 ASFALTO</t>
  </si>
  <si>
    <t>SV DE IMPL DE ADUTORA DN 300 TERRA</t>
  </si>
  <si>
    <t>SV DE IMPL DE ADUTORA DN 350 ASFALTO</t>
  </si>
  <si>
    <t>SV DE IMPL DE ADUTORA DN 350 TERRA</t>
  </si>
  <si>
    <t>SV DE IMPL DE ADUTORA DN 400 ASFALTO</t>
  </si>
  <si>
    <t>SV DE IMPL DE ADUTORA DN 400 TERRA</t>
  </si>
  <si>
    <t>SV DE IMPL DE ADUTORA DN 450 ASFALTO</t>
  </si>
  <si>
    <t>SV DE IMPL DE ADUTORA DN 450 TERRA</t>
  </si>
  <si>
    <t>SV DE IMPL DE ADUTORA DN 500 ASFALTO</t>
  </si>
  <si>
    <t>SV DE IMPL DE ADUTORA DN 500 TERRA</t>
  </si>
  <si>
    <t>SV DE IMPL DE ADUTORA DN 600 ASFALTO</t>
  </si>
  <si>
    <t>SV DE IMPL DE ADUTORA DN 600 TERRA</t>
  </si>
  <si>
    <t>SV DE IMPL DE ADUTORA DN 700 ASFALTO</t>
  </si>
  <si>
    <t>SV DE IMPL DE ADUTORA DN 700 TERRA</t>
  </si>
  <si>
    <t>SV DE IMPL DE ADUTORA DN 75 ASFALTO</t>
  </si>
  <si>
    <t>SV DE IMPL DE ADUTORA DN 800 ASFALTO</t>
  </si>
  <si>
    <t>SV DE IMPL DE ADUTORA DN 800 TERRA</t>
  </si>
  <si>
    <t>SV DE IMPL DE COL TRONCO DN 1000 ASF</t>
  </si>
  <si>
    <t>SV DE IMPL DE COL TRONCO DN 1000 TERRA</t>
  </si>
  <si>
    <t>SV DE IMPL DE COL TRONCO DN 1100 ASF</t>
  </si>
  <si>
    <t>SV DE IMPL DE COL TRONCO DN 1100 TERRA</t>
  </si>
  <si>
    <t>SV DE IMPL DE COL TRONCO DN 1200 ASF</t>
  </si>
  <si>
    <t>SV DE IMPL DE COL TRONCO DN 1200 TERRA</t>
  </si>
  <si>
    <t>SV DE IMPL DE COL TRONCO DN 1300 ASF</t>
  </si>
  <si>
    <t>SV DE IMPL DE COL TRONCO DN 1300 TERRA</t>
  </si>
  <si>
    <t>SV DE IMPL DE COL TRONCO DN 1400 ASF</t>
  </si>
  <si>
    <t>SV DE IMPL DE COL TRONCO DN 1400 TERRA</t>
  </si>
  <si>
    <t>SV DE IMPL DE COL TRONCO DN 200 TERRA</t>
  </si>
  <si>
    <t>SV DE IMPL DE COL TRONCO DN 250 TERRA</t>
  </si>
  <si>
    <t>SV DE IMPL DE COL TRONCO DN 300 TERRA</t>
  </si>
  <si>
    <t>SV DE IMPL DE COL TRONCO DN 350 TERRA</t>
  </si>
  <si>
    <t>SV DE IMPL DE COL TRONCO DN 400 TERRA</t>
  </si>
  <si>
    <t>SV DE IMPL DE COL TRONCO DN 450 TERRA</t>
  </si>
  <si>
    <t>SV DE IMPL DE COL TRONCO DN 600 TERRA</t>
  </si>
  <si>
    <t>SV DE IMPL DE COL TRONCO DN 650 TERRA</t>
  </si>
  <si>
    <t>SV DE IMPL DE COL TRONCO DN 700 TERRA</t>
  </si>
  <si>
    <t>SV DE IMPL DE COL TRONCO DN 750 TERRA</t>
  </si>
  <si>
    <t>SV DE IMPL DE COL TRONCO DN 800 TERRA</t>
  </si>
  <si>
    <t>SV DE IMPL DE COL TRONCO DN 850 TERRA</t>
  </si>
  <si>
    <t>SV DE IMPL DE COL TRONCO DN 900 TERRA</t>
  </si>
  <si>
    <t>SV DE IMPL DE COLET TRONCO DN 200 ASF</t>
  </si>
  <si>
    <t>SV DE IMPL DE COLET TRONCO DN 250 ASF</t>
  </si>
  <si>
    <t>SV DE IMPL DE COLET TRONCO DN 300 ASF</t>
  </si>
  <si>
    <t>SV DE IMPL DE COLET TRONCO DN 350 ASF</t>
  </si>
  <si>
    <t>SV DE IMPL DE COLET TRONCO DN 400 ASF</t>
  </si>
  <si>
    <t>SV DE IMPL DE COLET TRONCO DN 450 ASF</t>
  </si>
  <si>
    <t>SV DE IMPL DE COLET TRONCO DN 500 TERRA</t>
  </si>
  <si>
    <t>SV DE IMPL DE COLET TRONCO DN 550 TERRA</t>
  </si>
  <si>
    <t>SV DE IMPL DE COLET TRONCO DN 600 ASF</t>
  </si>
  <si>
    <t>SV DE IMPL DE COLET TRONCO DN 650 ASF</t>
  </si>
  <si>
    <t>SV DE IMPL DE COLET TRONCO DN 700 ASF</t>
  </si>
  <si>
    <t>SV DE IMPL DE COLET TRONCO DN 750 ASF</t>
  </si>
  <si>
    <t>SV DE IMPL DE COLET TRONCO DN 800 ASF</t>
  </si>
  <si>
    <t>SV DE IMPL DE COLET TRONCO DN 850 ASF</t>
  </si>
  <si>
    <t>SV DE IMPL DE COLET TRONCO DN 900 ASF</t>
  </si>
  <si>
    <t>SV DE IMPL DE COLET TRONCO DN 950 TERRA</t>
  </si>
  <si>
    <t>SV DE IMPL DE COLETOR TRONCO DN 1000</t>
  </si>
  <si>
    <t>SV DE IMPL DE COLETOR TRONCO DN 1100</t>
  </si>
  <si>
    <t>SV DE IMPL DE COLETOR TRONCO DN 1200</t>
  </si>
  <si>
    <t>SV DE IMPL DE COLETOR TRONCO DN 1300</t>
  </si>
  <si>
    <t>SV DE IMPL DE COLETOR TRONCO DN 1400</t>
  </si>
  <si>
    <t>SV DE IMPL DE COLETOR TRONCO DN 200</t>
  </si>
  <si>
    <t>SV DE IMPL DE COLETOR TRONCO DN 250</t>
  </si>
  <si>
    <t>SV DE IMPL DE COLETOR TRONCO DN 300</t>
  </si>
  <si>
    <t>SV DE IMPL DE COLETOR TRONCO DN 350</t>
  </si>
  <si>
    <t>SV DE IMPL DE COLETOR TRONCO DN 400</t>
  </si>
  <si>
    <t>SV DE IMPL DE COLETOR TRONCO DN 450</t>
  </si>
  <si>
    <t>SV DE IMPL DE COLETOR TRONCO DN 500</t>
  </si>
  <si>
    <t>SV DE IMPL DE COLETOR TRONCO DN 500 ASF</t>
  </si>
  <si>
    <t>SV DE IMPL DE COLETOR TRONCO DN 550</t>
  </si>
  <si>
    <t>SV DE IMPL DE COLETOR TRONCO DN 550 ASF</t>
  </si>
  <si>
    <t>SV DE IMPL DE COLETOR TRONCO DN 600</t>
  </si>
  <si>
    <t>SV DE IMPL DE COLETOR TRONCO DN 650</t>
  </si>
  <si>
    <t>SV DE IMPL DE COLETOR TRONCO DN 700</t>
  </si>
  <si>
    <t>SV DE IMPL DE COLETOR TRONCO DN 750</t>
  </si>
  <si>
    <t>SV DE IMPL DE COLETOR TRONCO DN 800</t>
  </si>
  <si>
    <t>SV DE IMPL DE COLETOR TRONCO DN 850</t>
  </si>
  <si>
    <t>SV DE IMPL DE COLETOR TRONCO DN 900</t>
  </si>
  <si>
    <t>SV DE IMPL DE COLETOR TRONCO DN 950</t>
  </si>
  <si>
    <t>SV DE IMPL DE COLETOR TRONCO DN 950 ASF</t>
  </si>
  <si>
    <t>SV DE IMPL DE EMISSARIO DN 1000 ASF</t>
  </si>
  <si>
    <t>SV DE IMPL DE EMISSARIO DN 1000 TERRA</t>
  </si>
  <si>
    <t>SV DE IMPL DE EMISSARIO DN 1100 ASF</t>
  </si>
  <si>
    <t>SV DE IMPL DE EMISSARIO DN 1100 TERRA</t>
  </si>
  <si>
    <t>SV DE IMPL DE EMISSARIO DN 1200 ASF</t>
  </si>
  <si>
    <t>SV DE IMPL DE EMISSARIO DN 1200 TERRA</t>
  </si>
  <si>
    <t>SV DE IMPL DE EMISSARIO DN 1300 ASF</t>
  </si>
  <si>
    <t>SV DE IMPL DE EMISSARIO DN 1300 TERRA</t>
  </si>
  <si>
    <t>SV DE IMPL DE EMISSARIO DN 1400 ASF</t>
  </si>
  <si>
    <t>SV DE IMPL DE EMISSARIO DN 1400 TERRA</t>
  </si>
  <si>
    <t>SV DE IMPL DE EMISSARIO DN 200 ASFALTO</t>
  </si>
  <si>
    <t>SV DE IMPL DE EMISSARIO DN 200 TERRA</t>
  </si>
  <si>
    <t>SV DE IMPL DE EMISSARIO DN 250 ASFALTO</t>
  </si>
  <si>
    <t>SV DE IMPL DE EMISSARIO DN 250 TERRA</t>
  </si>
  <si>
    <t>SV DE IMPL DE EMISSARIO DN 300 ASFALTO</t>
  </si>
  <si>
    <t>SV DE IMPL DE EMISSARIO DN 300 TERRA</t>
  </si>
  <si>
    <t>SV DE IMPL DE EMISSARIO DN 350 ASFALTO</t>
  </si>
  <si>
    <t>SV DE IMPL DE EMISSARIO DN 350 TERRA</t>
  </si>
  <si>
    <t>SV DE IMPL DE EMISSARIO DN 400 ASFALTO</t>
  </si>
  <si>
    <t>SV DE IMPL DE EMISSARIO DN 400 TERRA</t>
  </si>
  <si>
    <t>SV DE IMPL DE EMISSARIO DN 450 ASFALTO</t>
  </si>
  <si>
    <t>SV DE IMPL DE EMISSARIO DN 450 TERRA</t>
  </si>
  <si>
    <t>SV DE IMPL DE EMISSARIO DN 500 ASFALTO</t>
  </si>
  <si>
    <t>SV DE IMPL DE EMISSARIO DN 500 TERRA</t>
  </si>
  <si>
    <t>SV DE IMPL DE EMISSARIO DN 550 ASFALTO</t>
  </si>
  <si>
    <t>SV DE IMPL DE EMISSARIO DN 550 TERRA</t>
  </si>
  <si>
    <t>SV DE IMPL DE EMISSARIO DN 600 ASFALTO</t>
  </si>
  <si>
    <t>SV DE IMPL DE EMISSARIO DN 600 TERRA</t>
  </si>
  <si>
    <t>SV DE IMPL DE EMISSARIO DN 650 ASF</t>
  </si>
  <si>
    <t>SV DE IMPL DE EMISSARIO DN 650 P INT</t>
  </si>
  <si>
    <t>SV DE IMPL DE EMISSARIO DN 650 TERRA</t>
  </si>
  <si>
    <t>SV DE IMPL DE EMISSARIO DN 700 ASFALTO</t>
  </si>
  <si>
    <t>SV DE IMPL DE EMISSARIO DN 700 TERRA</t>
  </si>
  <si>
    <t>SV DE IMPL DE EMISSARIO DN 750 ASF</t>
  </si>
  <si>
    <t>SV DE IMPL DE EMISSARIO DN 750 P INT</t>
  </si>
  <si>
    <t>SV DE IMPL DE EMISSARIO DN 750 TERRA</t>
  </si>
  <si>
    <t>SV DE IMPL DE EMISSARIO DN 800 ASFALTO</t>
  </si>
  <si>
    <t>SV DE IMPL DE EMISSARIO DN 800 TERRA</t>
  </si>
  <si>
    <t>SV DE IMPL DE EMISSARIO DN 850 ASF</t>
  </si>
  <si>
    <t>SV DE IMPL DE EMISSARIO DN 850 P INT</t>
  </si>
  <si>
    <t>SV DE IMPL DE EMISSARIO DN 850 TERRA</t>
  </si>
  <si>
    <t>SV DE IMPL DE EMISSARIO DN 900 ASFALTO</t>
  </si>
  <si>
    <t>SV DE IMPL DE EMISSARIO DN 900 TERRA</t>
  </si>
  <si>
    <t>SV DE IMPL DE EMISSARIO DN 950 ASFALTO</t>
  </si>
  <si>
    <t>SV DE IMPL DE EMISSARIO DN 950 TERRA</t>
  </si>
  <si>
    <t>SV DE IMPL DE INTERCEPT DN 1000 TERRA</t>
  </si>
  <si>
    <t>SV DE IMPL DE INTERCEPT DN 1100 TERRA</t>
  </si>
  <si>
    <t>SV DE IMPL DE INTERCEPT DN 1200 TERRA</t>
  </si>
  <si>
    <t>SV DE IMPL DE INTERCEPT DN 1300 TERRA</t>
  </si>
  <si>
    <t>SV DE IMPL DE INTERCEPT DN 1400 TERRA</t>
  </si>
  <si>
    <t>SV DE IMPL DE INTERCEPT DN 150 P INT</t>
  </si>
  <si>
    <t>SV DE IMPL DE INTERCEPT DN 500 P INT</t>
  </si>
  <si>
    <t>SV DE IMPL DE INTERCEPT DN 550 P INT</t>
  </si>
  <si>
    <t>SV DE IMPL DE INTERCEPT DN 950 P INT</t>
  </si>
  <si>
    <t>SV DE IMPL DE INTERCEPTOR DN 1000</t>
  </si>
  <si>
    <t>SV DE IMPL DE INTERCEPTOR DN 1000 ASF</t>
  </si>
  <si>
    <t>SV DE IMPL DE INTERCEPTOR DN 1100</t>
  </si>
  <si>
    <t>SV DE IMPL DE INTERCEPTOR DN 1100 ASF</t>
  </si>
  <si>
    <t>SV DE IMPL DE INTERCEPTOR DN 1200</t>
  </si>
  <si>
    <t>SV DE IMPL DE INTERCEPTOR DN 1200 ASF</t>
  </si>
  <si>
    <t>SV DE IMPL DE INTERCEPTOR DN 1300</t>
  </si>
  <si>
    <t>SV DE IMPL DE INTERCEPTOR DN 1300 ASF</t>
  </si>
  <si>
    <t>SV DE IMPL DE INTERCEPTOR DN 1400</t>
  </si>
  <si>
    <t>SV DE IMPL DE INTERCEPTOR DN 1400 ASF</t>
  </si>
  <si>
    <t>SV DE IMPL DE INTERCEPTOR DN 150 ASF</t>
  </si>
  <si>
    <t>SV DE IMPL DE INTERCEPTOR DN 150 TERRA</t>
  </si>
  <si>
    <t>SV DE IMPL DE INTERCEPTOR DN 200 ASF</t>
  </si>
  <si>
    <t>SV DE IMPL DE INTERCEPTOR DN 200 TERRA</t>
  </si>
  <si>
    <t>SV DE IMPL DE INTERCEPTOR DN 250 ASF</t>
  </si>
  <si>
    <t>SV DE IMPL DE INTERCEPTOR DN 250 TERRA</t>
  </si>
  <si>
    <t>SV DE IMPL DE INTERCEPTOR DN 300 ASF</t>
  </si>
  <si>
    <t>SV DE IMPL DE INTERCEPTOR DN 300 TERRA</t>
  </si>
  <si>
    <t>SV DE IMPL DE INTERCEPTOR DN 350 ASF</t>
  </si>
  <si>
    <t>SV DE IMPL DE INTERCEPTOR DN 350 TERRA</t>
  </si>
  <si>
    <t>SV DE IMPL DE INTERCEPTOR DN 400 ASF</t>
  </si>
  <si>
    <t>SV DE IMPL DE INTERCEPTOR DN 400 TERRA</t>
  </si>
  <si>
    <t>SV DE IMPL DE INTERCEPTOR DN 450 ASF</t>
  </si>
  <si>
    <t>SV DE IMPL DE INTERCEPTOR DN 450 TERRA</t>
  </si>
  <si>
    <t>SV DE IMPL DE INTERCEPTOR DN 500 ASF</t>
  </si>
  <si>
    <t>SV DE IMPL DE INTERCEPTOR DN 500 TERRA</t>
  </si>
  <si>
    <t>SV DE IMPL DE INTERCEPTOR DN 550 ASF</t>
  </si>
  <si>
    <t>SV DE IMPL DE INTERCEPTOR DN 550 TERRA</t>
  </si>
  <si>
    <t>SV DE IMPL DE INTERCEPTOR DN 600 ASF</t>
  </si>
  <si>
    <t>SV DE IMPL DE INTERCEPTOR DN 600 TERRA</t>
  </si>
  <si>
    <t>SV DE IMPL DE INTERCEPTOR DN 650 ASF</t>
  </si>
  <si>
    <t>SV DE IMPL DE INTERCEPTOR DN 650 TERRA</t>
  </si>
  <si>
    <t>SV DE IMPL DE INTERCEPTOR DN 700 ASF</t>
  </si>
  <si>
    <t>SV DE IMPL DE INTERCEPTOR DN 700 TERRA</t>
  </si>
  <si>
    <t>SV DE IMPL DE INTERCEPTOR DN 750 ASF</t>
  </si>
  <si>
    <t>SV DE IMPL DE INTERCEPTOR DN 750 TERRA</t>
  </si>
  <si>
    <t>SV DE IMPL DE INTERCEPTOR DN 800 ASF</t>
  </si>
  <si>
    <t>SV DE IMPL DE INTERCEPTOR DN 800 TERRA</t>
  </si>
  <si>
    <t>SV DE IMPL DE INTERCEPTOR DN 850 ASF</t>
  </si>
  <si>
    <t>SV DE IMPL DE INTERCEPTOR DN 850 TERRA</t>
  </si>
  <si>
    <t>SV DE IMPL DE INTERCEPTOR DN 900 ASF</t>
  </si>
  <si>
    <t>SV DE IMPL DE INTERCEPTOR DN 900 TERRA</t>
  </si>
  <si>
    <t>SV DE IMPL DE INTERCEPTOR DN 950 ASF</t>
  </si>
  <si>
    <t>SV DE IMPL DE INTERCEPTOR DN 950 TERRA</t>
  </si>
  <si>
    <t>SV DE IMPL DE LIN RECALQUE DN 100 ASF</t>
  </si>
  <si>
    <t>SV DE IMPL DE LIN RECALQUE DN 150 ASF</t>
  </si>
  <si>
    <t>SV DE IMPL DE LIN RECALQUE DN 200 ASF</t>
  </si>
  <si>
    <t>SV DE IMPL DE LIN RECALQUE DN 250 ASF</t>
  </si>
  <si>
    <t>SV DE IMPL DE LIN RECALQUE DN 300 ASF</t>
  </si>
  <si>
    <t>SV DE IMPL DE LIN RECALQUE DN 350 ASF</t>
  </si>
  <si>
    <t>SV DE IMPL DE LIN RECALQUE DN 400 ASF</t>
  </si>
  <si>
    <t>SV DE IMPL DE LIN RECALQUE DN 450 ASF</t>
  </si>
  <si>
    <t>SV DE IMPL DE LIN RECALQUE DN 500 ASF</t>
  </si>
  <si>
    <t>SV DE IMPL DE LIN RECALQUE DN 600 ASF</t>
  </si>
  <si>
    <t>SV DE IMPL DE LIN RECALQUE DN 700 ASF</t>
  </si>
  <si>
    <t>SV DE IMPL DE LIN RECALQUE DN 750 ASF</t>
  </si>
  <si>
    <t>SV DE IMPL DE LIN RECALQUE DN 750 TERRA</t>
  </si>
  <si>
    <t>SV DE IMPL DE LINHA DE RECALQUE DN 100</t>
  </si>
  <si>
    <t>SV DE IMPL DE LINHA DE RECALQUE DN 150</t>
  </si>
  <si>
    <t>SV DE IMPL DE LINHA DE RECALQUE DN 200</t>
  </si>
  <si>
    <t>SV DE IMPL DE LINHA DE RECALQUE DN 250</t>
  </si>
  <si>
    <t>SV DE IMPL DE LINHA DE RECALQUE DN 300</t>
  </si>
  <si>
    <t>SV DE IMPL DE LINHA DE RECALQUE DN 350</t>
  </si>
  <si>
    <t>SV DE IMPL DE LINHA DE RECALQUE DN 400</t>
  </si>
  <si>
    <t>SV DE IMPL DE LINHA DE RECALQUE DN 450</t>
  </si>
  <si>
    <t>SV DE IMPL DE LINHA DE RECALQUE DN 500</t>
  </si>
  <si>
    <t>SV DE IMPL DE LINHA DE RECALQUE DN 600</t>
  </si>
  <si>
    <t>SV DE IMPL DE LINHA DE RECALQUE DN 700</t>
  </si>
  <si>
    <t>SV DE IMPL DE LINHA DE RECALQUE DN 750</t>
  </si>
  <si>
    <t>SV DE IMPL DE REDE COLET DN 100 TERRA</t>
  </si>
  <si>
    <t>SV DE IMPL DE REDE COLET DN 150 TERRA</t>
  </si>
  <si>
    <t>SV DE IMPL DE REDE COLET DN 200 TERRA</t>
  </si>
  <si>
    <t>SV DE IMPL DE REDE COLET DN 250 TERRA</t>
  </si>
  <si>
    <t>SV DE IMPL DE REDE COLET DN 300 TERRA</t>
  </si>
  <si>
    <t>_SV DE IMPL DE REDE COLET DN 400 TERRA</t>
  </si>
  <si>
    <t>SV DE IMPL DE REDE COLETORA DN 100</t>
  </si>
  <si>
    <t>SV DE IMPL DE REDE COLETORA DN 150</t>
  </si>
  <si>
    <t>SV DE IMPL DE REDE COLETORA DN 200</t>
  </si>
  <si>
    <t>SV DE IMPL DE REDE COLETORA DN 250</t>
  </si>
  <si>
    <t>SV DE IMPL DE REDE COLETORA DN 300</t>
  </si>
  <si>
    <t>_SV DE IMPL DE REDE COLETORA DN 400</t>
  </si>
  <si>
    <t>SV DE IMPL DE REDE DISTR DN 100 TERRA</t>
  </si>
  <si>
    <t>SV DE IMPL DE REDE DISTR DN 125 TERRA</t>
  </si>
  <si>
    <t>SV DE IMPL DE REDE DISTR DN 150 TERRA</t>
  </si>
  <si>
    <t>SV DE IMPL DE REDE DISTR DN 200 TERRA</t>
  </si>
  <si>
    <t>SV DE IMPL DE REDE DISTR DN 250 TERRA</t>
  </si>
  <si>
    <t>SV DE IMPL DE REDE DISTR DN 50 ASFALTO</t>
  </si>
  <si>
    <t>SV DE IMPL DE REDE DISTR DN 50 CALCADA</t>
  </si>
  <si>
    <t>SV DE IMPL DE REDE DISTR DN 50 TERRA</t>
  </si>
  <si>
    <t>SV DE IMPL DE REDE DISTR DN 75 ASFALTO</t>
  </si>
  <si>
    <t>SV DE IMPL DE REDE DISTR DN 75 CALCADA</t>
  </si>
  <si>
    <t>SV DE IMPL DE REDE DISTR DN 75 TERRA</t>
  </si>
  <si>
    <t>SV DE IMPL DE REDE DISTRIBUICAO DN 100</t>
  </si>
  <si>
    <t>SV DE IMPL DE REDE DISTRIBUICAO DN 125</t>
  </si>
  <si>
    <t>SV DE IMPL DE REDE DISTRIBUICAO DN 150</t>
  </si>
  <si>
    <t>SV DE IMPL DE REDE DISTRIBUICAO DN 200</t>
  </si>
  <si>
    <t>SV DE IMPL DE REDE DISTRIBUICAO DN 250</t>
  </si>
  <si>
    <t>SV DE IMPL DE REDE DISTRIBUICAO DN 50</t>
  </si>
  <si>
    <t>SV DE IMPL DE REDE DISTRIBUICAO DN 75</t>
  </si>
  <si>
    <t>SV DE IMPL EMISSARIO DN 1000 P INT</t>
  </si>
  <si>
    <t>SV DE IMPL EMISSARIO DN 1100 P INT</t>
  </si>
  <si>
    <t>SV DE IMPL EMISSARIO DN 1200 P INT</t>
  </si>
  <si>
    <t>SV DE IMPL EMISSARIO DN 1300 P INT</t>
  </si>
  <si>
    <t>SV DE IMPL EMISSARIO DN 1400 P INT</t>
  </si>
  <si>
    <t>SV DE IMPL EMISSARIO DN 200 P INTERTR</t>
  </si>
  <si>
    <t>SV DE IMPL EMISSARIO DN 250 P INTERTR</t>
  </si>
  <si>
    <t>SV DE IMPL EMISSARIO DN 300 P INTERTR</t>
  </si>
  <si>
    <t>SV DE IMPL EMISSARIO DN 350 P INTERTR</t>
  </si>
  <si>
    <t>SV DE IMPL EMISSARIO DN 400 P INTERTR</t>
  </si>
  <si>
    <t>SV DE IMPL EMISSARIO DN 450 P INTERTR</t>
  </si>
  <si>
    <t>SV DE IMPL EMISSARIO DN 500 P INTERTR</t>
  </si>
  <si>
    <t>SV DE IMPL EMISSARIO DN 550 P INTERTR</t>
  </si>
  <si>
    <t>SV DE IMPL EMISSARIO DN 600 P INTERTR</t>
  </si>
  <si>
    <t>SV DE IMPL EMISSARIO DN 700 P INTERTR</t>
  </si>
  <si>
    <t>SV DE IMPL EMISSARIO DN 800 P INTERTR</t>
  </si>
  <si>
    <t>SV DE IMPL EMISSARIO DN 900 P INTERTR</t>
  </si>
  <si>
    <t>SV DE IMPL EMISSARIO DN 950 P INTERTR</t>
  </si>
  <si>
    <t>SV DE IMPL INTERCEPT DN 1000 P INT</t>
  </si>
  <si>
    <t>SV DE IMPL INTERCEPT DN 1100 P INT</t>
  </si>
  <si>
    <t>SV DE IMPL INTERCEPT DN 1200 P INT</t>
  </si>
  <si>
    <t>SV DE IMPL INTERCEPT DN 1300 P INT</t>
  </si>
  <si>
    <t>SV DE IMPL INTERCEPT DN 1400 P INT</t>
  </si>
  <si>
    <t>SV DE IMPL INTERCEPT DN 200 P INTERTR</t>
  </si>
  <si>
    <t>SV DE IMPL INTERCEPT DN 250 P INTERTR</t>
  </si>
  <si>
    <t>SV DE IMPL INTERCEPT DN 300 P INTERTR</t>
  </si>
  <si>
    <t>SV DE IMPL INTERCEPT DN 350 P INTERTR</t>
  </si>
  <si>
    <t>SV DE IMPL INTERCEPT DN 400 P INTERTR</t>
  </si>
  <si>
    <t>SV DE IMPL INTERCEPT DN 450 P INTERTR</t>
  </si>
  <si>
    <t>SV DE IMPL INTERCEPT DN 600 P INTERTR</t>
  </si>
  <si>
    <t>SV DE IMPL INTERCEPT DN 650 P INTERTR</t>
  </si>
  <si>
    <t>SV DE IMPL INTERCEPT DN 700 P INTERTR</t>
  </si>
  <si>
    <t>SV DE IMPL INTERCEPT DN 750 P INTERTR</t>
  </si>
  <si>
    <t>SV DE IMPL INTERCEPT DN 800 P INTERTR</t>
  </si>
  <si>
    <t>SV DE IMPL INTERCEPT DN 850 P INTERTR</t>
  </si>
  <si>
    <t>SV DE IMPL INTERCEPT DN 900 P INTERTR</t>
  </si>
  <si>
    <t>SV DE IMPL LIN RECALQUE DN 100 P INT</t>
  </si>
  <si>
    <t>SV DE IMPL LIN RECALQUE DN 100 TERRA</t>
  </si>
  <si>
    <t>SV DE IMPL LIN RECALQUE DN 150 P INT</t>
  </si>
  <si>
    <t>SV DE IMPL LIN RECALQUE DN 150 TERRA</t>
  </si>
  <si>
    <t>SV DE IMPL LIN RECALQUE DN 200 P INT</t>
  </si>
  <si>
    <t>SV DE IMPL LIN RECALQUE DN 200 TERRA</t>
  </si>
  <si>
    <t>SV DE IMPL LIN RECALQUE DN 250 P INT</t>
  </si>
  <si>
    <t>SV DE IMPL LIN RECALQUE DN 250 TERRA</t>
  </si>
  <si>
    <t>SV DE IMPL LIN RECALQUE DN 300 P INT</t>
  </si>
  <si>
    <t>SV DE IMPL LIN RECALQUE DN 300 TERRA</t>
  </si>
  <si>
    <t>SV DE IMPL LIN RECALQUE DN 350 P INT</t>
  </si>
  <si>
    <t>SV DE IMPL LIN RECALQUE DN 350 TERRA</t>
  </si>
  <si>
    <t>SV DE IMPL LIN RECALQUE DN 400 P INT</t>
  </si>
  <si>
    <t>SV DE IMPL LIN RECALQUE DN 400 TERRA</t>
  </si>
  <si>
    <t>SV DE IMPL LIN RECALQUE DN 450 P INT</t>
  </si>
  <si>
    <t>SV DE IMPL LIN RECALQUE DN 450 TERRA</t>
  </si>
  <si>
    <t>SV DE IMPL LIN RECALQUE DN 500 P INT</t>
  </si>
  <si>
    <t>SV DE IMPL LIN RECALQUE DN 500 TERRA</t>
  </si>
  <si>
    <t>SV DE IMPL LIN RECALQUE DN 600 P INT</t>
  </si>
  <si>
    <t>SV DE IMPL LIN RECALQUE DN 600 TERRA</t>
  </si>
  <si>
    <t>SV DE IMPL LIN RECALQUE DN 700 P INT</t>
  </si>
  <si>
    <t>SV DE IMPL LIN RECALQUE DN 700 TERRA</t>
  </si>
  <si>
    <t>SV DE IMPL LIN RECALQUE DN 750 P INT</t>
  </si>
  <si>
    <t>SV DE IMPL RD COL DN 100 ASF PRF 1,25M</t>
  </si>
  <si>
    <t>SV DE IMPL RD COL DN 100 ASF PRF 1,75M</t>
  </si>
  <si>
    <t>SV DE IMPL RD COL DN 100 ASF PRF 2,00M</t>
  </si>
  <si>
    <t>SV DE IMPL RD COL DN 100 ASF PRF 3,00M</t>
  </si>
  <si>
    <t>SV DE IMPL RD COL DN 100 ASF PRF 4,00M</t>
  </si>
  <si>
    <t>SV DE IMPL RD COL DN 100 ASF PRF 5,00M</t>
  </si>
  <si>
    <t>SV DE IMPL RD COL DN 100 ASF PRF 6,00M</t>
  </si>
  <si>
    <t>SV DE IMPL RD COL DN 100 CALC PRF 1,25M</t>
  </si>
  <si>
    <t>SV DE IMPL RD COL DN 100 CALC PRF 1,75M</t>
  </si>
  <si>
    <t>SV DE IMPL RD COL DN 100 CALC PRF 2,00M</t>
  </si>
  <si>
    <t>SV DE IMPL RD COL DN 100 CALC PRF 3,00M</t>
  </si>
  <si>
    <t>SV DE IMPL RD COL DN 100 CALC PRF 4,00M</t>
  </si>
  <si>
    <t>SV DE IMPL RD COL DN 100 CALC PRF 5,00M</t>
  </si>
  <si>
    <t>SV DE IMPL RD COL DN 100 CALC PRF 6,00M</t>
  </si>
  <si>
    <t>SV DE IMPL RD COL DN 100 P INT PRF 1,25M</t>
  </si>
  <si>
    <t>SV DE IMPL RD COL DN 100 P INT PRF 1,75M</t>
  </si>
  <si>
    <t>SV DE IMPL RD COL DN 100 P INT PRF 2,00M</t>
  </si>
  <si>
    <t>SV DE IMPL RD COL DN 100 P INT PRF 3,00M</t>
  </si>
  <si>
    <t>SV DE IMPL RD COL DN 100 P INT PRF 4,00M</t>
  </si>
  <si>
    <t>SV DE IMPL RD COL DN 100 P INT PRF 5,00M</t>
  </si>
  <si>
    <t>SV DE IMPL RD COL DN 100 P INT PRF 6,00M</t>
  </si>
  <si>
    <t>_SV DE IMPL RD COL DN 100 PISO INTERTR</t>
  </si>
  <si>
    <t>SV DE IMPL RD COL DN 100 TERRA PRF 1,25M</t>
  </si>
  <si>
    <t>SV DE IMPL RD COL DN 100 TERRA PRF 1,75M</t>
  </si>
  <si>
    <t>SV DE IMPL RD COL DN 100 TERRA PRF 2,00M</t>
  </si>
  <si>
    <t>SV DE IMPL RD COL DN 100 TERRA PRF 3,00M</t>
  </si>
  <si>
    <t>SV DE IMPL RD COL DN 100 TERRA PRF 4,00M</t>
  </si>
  <si>
    <t>SV DE IMPL RD COL DN 100 TERRA PRF 5,00M</t>
  </si>
  <si>
    <t>SV DE IMPL RD COL DN 100 TERRA PRF 6,00M</t>
  </si>
  <si>
    <t>SV DE IMPL RD COL DN 150 ASF PRF 1,25M</t>
  </si>
  <si>
    <t>SV DE IMPL RD COL DN 150 ASF PRF 1,75M</t>
  </si>
  <si>
    <t>SV DE IMPL RD COL DN 150 ASF PRF 2,00M</t>
  </si>
  <si>
    <t>SV DE IMPL RD COL DN 150 ASF PRF 3,00M</t>
  </si>
  <si>
    <t>SV DE IMPL RD COL DN 150 ASF PRF 4,00M</t>
  </si>
  <si>
    <t>SV DE IMPL RD COL DN 150 ASF PRF 5,00M</t>
  </si>
  <si>
    <t>SV DE IMPL RD COL DN 150 ASF PRF 6,00M</t>
  </si>
  <si>
    <t>SV DE IMPL RD COL DN 150 CALC PRF 1,25M</t>
  </si>
  <si>
    <t>SV DE IMPL RD COL DN 150 CALC PRF 1,75M</t>
  </si>
  <si>
    <t>SV DE IMPL RD COL DN 150 CALC PRF 2,00M</t>
  </si>
  <si>
    <t>SV DE IMPL RD COL DN 150 CALC PRF 3,00M</t>
  </si>
  <si>
    <t>SV DE IMPL RD COL DN 150 CALC PRF 4,00M</t>
  </si>
  <si>
    <t>SV DE IMPL RD COL DN 150 CALC PRF 5,00M</t>
  </si>
  <si>
    <t>SV DE IMPL RD COL DN 150 CALC PRF 6,00M</t>
  </si>
  <si>
    <t>SV DE IMPL RD COL DN 150 P INT PRF 1,25M</t>
  </si>
  <si>
    <t>SV DE IMPL RD COL DN 150 P INT PRF 1,75M</t>
  </si>
  <si>
    <t>SV DE IMPL RD COL DN 150 P INT PRF 2,00M</t>
  </si>
  <si>
    <t>SV DE IMPL RD COL DN 150 P INT PRF 3,00M</t>
  </si>
  <si>
    <t>SV DE IMPL RD COL DN 150 P INT PRF 4,00M</t>
  </si>
  <si>
    <t>SV DE IMPL RD COL DN 150 P INT PRF 5,00M</t>
  </si>
  <si>
    <t>SV DE IMPL RD COL DN 150 P INT PRF 6,00M</t>
  </si>
  <si>
    <t>SV DE IMPL RD COL DN 150 PISO INTERTR</t>
  </si>
  <si>
    <t>SV DE IMPL RD COL DN 150 TERRA PRF 1,25M</t>
  </si>
  <si>
    <t>SV DE IMPL RD COL DN 150 TERRA PRF 1,75M</t>
  </si>
  <si>
    <t>SV DE IMPL RD COL DN 150 TERRA PRF 2,00M</t>
  </si>
  <si>
    <t>SV DE IMPL RD COL DN 150 TERRA PRF 3,00M</t>
  </si>
  <si>
    <t>SV DE IMPL RD COL DN 150 TERRA PRF 4,00M</t>
  </si>
  <si>
    <t>SV DE IMPL RD COL DN 150 TERRA PRF 5,00M</t>
  </si>
  <si>
    <t>SV DE IMPL RD COL DN 150 TERRA PRF 6,00M</t>
  </si>
  <si>
    <t>SV DE IMPL RD COL DN 200 ASF PRF 1,25M</t>
  </si>
  <si>
    <t>SV DE IMPL RD COL DN 200 ASF PRF 1,75M</t>
  </si>
  <si>
    <t>SV DE IMPL RD COL DN 200 ASF PRF 2,00M</t>
  </si>
  <si>
    <t>SV DE IMPL RD COL DN 200 ASF PRF 3,00M</t>
  </si>
  <si>
    <t>SV DE IMPL RD COL DN 200 ASF PRF 4,00M</t>
  </si>
  <si>
    <t>SV DE IMPL RD COL DN 200 ASF PRF 5,00M</t>
  </si>
  <si>
    <t>SV DE IMPL RD COL DN 200 ASF PRF 6,00M</t>
  </si>
  <si>
    <t>SV DE IMPL RD COL DN 200 CALC PRF 1,25M</t>
  </si>
  <si>
    <t>SV DE IMPL RD COL DN 200 CALC PRF 1,75M</t>
  </si>
  <si>
    <t>SV DE IMPL RD COL DN 200 CALC PRF 2,00M</t>
  </si>
  <si>
    <t>SV DE IMPL RD COL DN 200 CALC PRF 3,00M</t>
  </si>
  <si>
    <t>SV DE IMPL RD COL DN 200 CALC PRF 4,00M</t>
  </si>
  <si>
    <t>SV DE IMPL RD COL DN 200 CALC PRF 5,00M</t>
  </si>
  <si>
    <t>SV DE IMPL RD COL DN 200 CALC PRF 6,00M</t>
  </si>
  <si>
    <t>SV DE IMPL RD COL DN 200 P INT PRF 1,25M</t>
  </si>
  <si>
    <t>SV DE IMPL RD COL DN 200 P INT PRF 1,75M</t>
  </si>
  <si>
    <t>SV DE IMPL RD COL DN 200 P INT PRF 2,00M</t>
  </si>
  <si>
    <t>SV DE IMPL RD COL DN 200 P INT PRF 3,00M</t>
  </si>
  <si>
    <t>SV DE IMPL RD COL DN 200 P INT PRF 4,00M</t>
  </si>
  <si>
    <t>SV DE IMPL RD COL DN 200 P INT PRF 5,00M</t>
  </si>
  <si>
    <t>SV DE IMPL RD COL DN 200 P INT PRF 6,00M</t>
  </si>
  <si>
    <t>_SV DE IMPL RD COL DN 200 PISO INTERTR</t>
  </si>
  <si>
    <t>SV DE IMPL RD COL DN 200 TERRA PRF 1,25M</t>
  </si>
  <si>
    <t>SV DE IMPL RD COL DN 200 TERRA PRF 1,75M</t>
  </si>
  <si>
    <t>SV DE IMPL RD COL DN 200 TERRA PRF 2,00M</t>
  </si>
  <si>
    <t>SV DE IMPL RD COL DN 200 TERRA PRF 3,00M</t>
  </si>
  <si>
    <t>SV DE IMPL RD COL DN 200 TERRA PRF 4,00M</t>
  </si>
  <si>
    <t>SV DE IMPL RD COL DN 200 TERRA PRF 5,00M</t>
  </si>
  <si>
    <t>SV DE IMPL RD COL DN 200 TERRA PRF 6,00M</t>
  </si>
  <si>
    <t>SV DE IMPL RD COL DN 250 ASF PRF 1,25M</t>
  </si>
  <si>
    <t>SV DE IMPL RD COL DN 250 ASF PRF 1,75M</t>
  </si>
  <si>
    <t>SV DE IMPL RD COL DN 250 ASF PRF 2,00M</t>
  </si>
  <si>
    <t>SV DE IMPL RD COL DN 250 ASF PRF 3,00M</t>
  </si>
  <si>
    <t>SV DE IMPL RD COL DN 250 ASF PRF 4,00M</t>
  </si>
  <si>
    <t>SV DE IMPL RD COL DN 250 ASF PRF 5,00M</t>
  </si>
  <si>
    <t>SV DE IMPL RD COL DN 250 ASF PRF 6,00M</t>
  </si>
  <si>
    <t>SV DE IMPL RD COL DN 250 CALC PRF 1,25M</t>
  </si>
  <si>
    <t>SV DE IMPL RD COL DN 250 CALC PRF 1,75M</t>
  </si>
  <si>
    <t>SV DE IMPL RD COL DN 250 CALC PRF 2,00M</t>
  </si>
  <si>
    <t>SV DE IMPL RD COL DN 250 CALC PRF 3,00M</t>
  </si>
  <si>
    <t>SV DE IMPL RD COL DN 250 CALC PRF 4,00M</t>
  </si>
  <si>
    <t>SV DE IMPL RD COL DN 250 CALC PRF 5,00M</t>
  </si>
  <si>
    <t>SV DE IMPL RD COL DN 250 CALC PRF 6,00M</t>
  </si>
  <si>
    <t>SV DE IMPL RD COL DN 250 P INT PRF 1,25M</t>
  </si>
  <si>
    <t>SV DE IMPL RD COL DN 250 P INT PRF 1,75M</t>
  </si>
  <si>
    <t>SV DE IMPL RD COL DN 250 P INT PRF 2,00M</t>
  </si>
  <si>
    <t>SV DE IMPL RD COL DN 250 P INT PRF 3,00M</t>
  </si>
  <si>
    <t>SV DE IMPL RD COL DN 250 P INT PRF 4,00M</t>
  </si>
  <si>
    <t>SV DE IMPL RD COL DN 250 P INT PRF 5,00M</t>
  </si>
  <si>
    <t>SV DE IMPL RD COL DN 250 P INT PRF 6,00M</t>
  </si>
  <si>
    <t>_SV DE IMPL RD COL DN 250 PISO INTERTR</t>
  </si>
  <si>
    <t>SV DE IMPL RD COL DN 250 TERRA PRF 1,25M</t>
  </si>
  <si>
    <t>SV DE IMPL RD COL DN 250 TERRA PRF 1,75M</t>
  </si>
  <si>
    <t>SV DE IMPL RD COL DN 250 TERRA PRF 2,00M</t>
  </si>
  <si>
    <t>SV DE IMPL RD COL DN 250 TERRA PRF 3,00M</t>
  </si>
  <si>
    <t>SV DE IMPL RD COL DN 250 TERRA PRF 4,00M</t>
  </si>
  <si>
    <t>SV DE IMPL RD COL DN 250 TERRA PRF 5,00M</t>
  </si>
  <si>
    <t>SV DE IMPL RD COL DN 250 TERRA PRF 6,00M</t>
  </si>
  <si>
    <t>SV DE IMPL RD COL DN 300 ASF PRF 1,25M</t>
  </si>
  <si>
    <t>SV DE IMPL RD COL DN 300 ASF PRF 1,75M</t>
  </si>
  <si>
    <t>SV DE IMPL RD COL DN 300 ASF PRF 2,00M</t>
  </si>
  <si>
    <t>SV DE IMPL RD COL DN 300 ASF PRF 3,00M</t>
  </si>
  <si>
    <t>SV DE IMPL RD COL DN 300 ASF PRF 4,00M</t>
  </si>
  <si>
    <t>SV DE IMPL RD COL DN 300 ASF PRF 5,00M</t>
  </si>
  <si>
    <t>SV DE IMPL RD COL DN 300 ASF PRF 6,00M</t>
  </si>
  <si>
    <t>SV DE IMPL RD COL DN 300 CALC PRF 1,25M</t>
  </si>
  <si>
    <t>SV DE IMPL RD COL DN 300 CALC PRF 1,75M</t>
  </si>
  <si>
    <t>SV DE IMPL RD COL DN 300 CALC PRF 2,00M</t>
  </si>
  <si>
    <t>SV DE IMPL RD COL DN 300 CALC PRF 3,00M</t>
  </si>
  <si>
    <t>SV DE IMPL RD COL DN 300 CALC PRF 4,00M</t>
  </si>
  <si>
    <t>SV DE IMPL RD COL DN 300 CALC PRF 5,00M</t>
  </si>
  <si>
    <t>SV DE IMPL RD COL DN 300 CALC PRF 6,00M</t>
  </si>
  <si>
    <t>SV DE IMPL RD COL DN 300 P INT PRF 1,25M</t>
  </si>
  <si>
    <t>SV DE IMPL RD COL DN 300 P INT PRF 1,75M</t>
  </si>
  <si>
    <t>SV DE IMPL RD COL DN 300 P INT PRF 2,00M</t>
  </si>
  <si>
    <t>SV DE IMPL RD COL DN 300 P INT PRF 3,00M</t>
  </si>
  <si>
    <t>SV DE IMPL RD COL DN 300 P INT PRF 4,00M</t>
  </si>
  <si>
    <t>SV DE IMPL RD COL DN 300 P INT PRF 5,00M</t>
  </si>
  <si>
    <t>SV DE IMPL RD COL DN 300 P INT PRF 6,00M</t>
  </si>
  <si>
    <t>_SV DE IMPL RD COL DN 300 PISO INTERTR</t>
  </si>
  <si>
    <t>SV DE IMPL RD COL DN 300 TERRA PRF 1,25M</t>
  </si>
  <si>
    <t>SV DE IMPL RD COL DN 300 TERRA PRF 1,75M</t>
  </si>
  <si>
    <t>SV DE IMPL RD COL DN 300 TERRA PRF 2,00M</t>
  </si>
  <si>
    <t>SV DE IMPL RD COL DN 300 TERRA PRF 3,00M</t>
  </si>
  <si>
    <t>SV DE IMPL RD COL DN 300 TERRA PRF 4,00M</t>
  </si>
  <si>
    <t>SV DE IMPL RD COL DN 300 TERRA PRF 5,00M</t>
  </si>
  <si>
    <t>SV DE IMPL RD COL DN 300 TERRA PRF 6,00M</t>
  </si>
  <si>
    <t>SV DE IMPL RD COL DN 400 ASF PRF 1,25M</t>
  </si>
  <si>
    <t>SV DE IMPL RD COL DN 400 ASF PRF 1,75M</t>
  </si>
  <si>
    <t>SV DE IMPL RD COL DN 400 ASF PRF 2,00M</t>
  </si>
  <si>
    <t>SV DE IMPL RD COL DN 400 ASF PRF 3,00M</t>
  </si>
  <si>
    <t>SV DE IMPL RD COL DN 400 ASF PRF 4,00M</t>
  </si>
  <si>
    <t>SV DE IMPL RD COL DN 400 ASF PRF 5,00M</t>
  </si>
  <si>
    <t>SV DE IMPL RD COL DN 400 ASF PRF 6,00M</t>
  </si>
  <si>
    <t>SV DE IMPL RD COL DN 400 CALC PRF 1,25M</t>
  </si>
  <si>
    <t>SV DE IMPL RD COL DN 400 CALC PRF 1,75M</t>
  </si>
  <si>
    <t>SV DE IMPL RD COL DN 400 CALC PRF 2,00M</t>
  </si>
  <si>
    <t>SV DE IMPL RD COL DN 400 CALC PRF 3,00M</t>
  </si>
  <si>
    <t>SV DE IMPL RD COL DN 400 CALC PRF 4,00M</t>
  </si>
  <si>
    <t>SV DE IMPL RD COL DN 400 CALC PRF 5,00M</t>
  </si>
  <si>
    <t>SV DE IMPL RD COL DN 400 CALC PRF 6,00M</t>
  </si>
  <si>
    <t>SV DE IMPL RD COL DN 400 P INT PRF 1,25M</t>
  </si>
  <si>
    <t>SV DE IMPL RD COL DN 400 P INT PRF 1,75M</t>
  </si>
  <si>
    <t>SV DE IMPL RD COL DN 400 P INT PRF 2,00M</t>
  </si>
  <si>
    <t>SV DE IMPL RD COL DN 400 P INT PRF 3,00M</t>
  </si>
  <si>
    <t>SV DE IMPL RD COL DN 400 P INT PRF 4,00M</t>
  </si>
  <si>
    <t>SV DE IMPL RD COL DN 400 P INT PRF 5,00M</t>
  </si>
  <si>
    <t>SV DE IMPL RD COL DN 400 P INT PRF 6,00M</t>
  </si>
  <si>
    <t>SV DE IMPL RD COL DN 400 PISO INTERTR</t>
  </si>
  <si>
    <t>SV DE IMPL RD COL DN 400 TERRA PRF 1,25M</t>
  </si>
  <si>
    <t>SV DE IMPL RD COL DN 400 TERRA PRF 1,75M</t>
  </si>
  <si>
    <t>SV DE IMPL RD COL DN 400 TERRA PRF 2,00M</t>
  </si>
  <si>
    <t>SV DE IMPL RD COL DN 400 TERRA PRF 3,00M</t>
  </si>
  <si>
    <t>SV DE IMPL RD COL DN 400 TERRA PRF 4,00M</t>
  </si>
  <si>
    <t>SV DE IMPL RD COL DN 400 TERRA PRF 5,00M</t>
  </si>
  <si>
    <t>SV DE IMPL RD COL DN 400 TERRA PRF 6,00M</t>
  </si>
  <si>
    <t>SV DE IMPL RD DISTR DN 100 PISO INTERTR</t>
  </si>
  <si>
    <t>SV DE IMPL RD DISTR DN 125 PISO INTERTR</t>
  </si>
  <si>
    <t>SV DE IMPL RD DISTR DN 150 PISO INTERTR</t>
  </si>
  <si>
    <t>SV DE IMPL RD DISTR DN 200 PISO INTERTR</t>
  </si>
  <si>
    <t>SV DE IMPL RD DISTR DN 250 PISO INTERTR</t>
  </si>
  <si>
    <t>SV DE IMPL RD DISTR DN 50 PISO INTERTR</t>
  </si>
  <si>
    <t>SV DE IMPL RD DISTR DN 75 PISO INTERTR</t>
  </si>
  <si>
    <t>_SV DE IMPL RDE COL DN 100 ASFALTO</t>
  </si>
  <si>
    <t>SV DE IMPL RDE COL DN 100 PROF 1,25M</t>
  </si>
  <si>
    <t>SV DE IMPL RDE COL DN 100 PROF 1,75M</t>
  </si>
  <si>
    <t>SV DE IMPL RDE COL DN 100 PROF 2,00M</t>
  </si>
  <si>
    <t>SV DE IMPL RDE COL DN 100 PROF 3,00M</t>
  </si>
  <si>
    <t>SV DE IMPL RDE COL DN 100 PROF 4,00M</t>
  </si>
  <si>
    <t>SV DE IMPL RDE COL DN 100 PROF 5,00M</t>
  </si>
  <si>
    <t>SV DE IMPL RDE COL DN 100 PROF 6,00M</t>
  </si>
  <si>
    <t>SV DE IMPL RDE COL DN 150 ASFALTO</t>
  </si>
  <si>
    <t>_SV DE IMPL RDE COL DN 150 CALCADA</t>
  </si>
  <si>
    <t>SV DE IMPL RDE COL DN 150 PROF 1,25M</t>
  </si>
  <si>
    <t>SV DE IMPL RDE COL DN 150 PROF 1,75M</t>
  </si>
  <si>
    <t>SV DE IMPL RDE COL DN 150 PROF 2,00M</t>
  </si>
  <si>
    <t>SV DE IMPL RDE COL DN 150 PROF 3,00M</t>
  </si>
  <si>
    <t>SV DE IMPL RDE COL DN 150 PROF 4,00M</t>
  </si>
  <si>
    <t>SV DE IMPL RDE COL DN 150 PROF 5,00M</t>
  </si>
  <si>
    <t>SV DE IMPL RDE COL DN 150 PROF 6,00M</t>
  </si>
  <si>
    <t>_SV DE IMPL RDE COL DN 200 ASFALTO</t>
  </si>
  <si>
    <t>_SV DE IMPL RDE COL DN 200 CALCADA</t>
  </si>
  <si>
    <t>SV DE IMPL RDE COL DN 200 PROF 1,25M</t>
  </si>
  <si>
    <t>SV DE IMPL RDE COL DN 200 PROF 1,75M</t>
  </si>
  <si>
    <t>SV DE IMPL RDE COL DN 200 PROF 2,00M</t>
  </si>
  <si>
    <t>SV DE IMPL RDE COL DN 200 PROF 3,00M</t>
  </si>
  <si>
    <t>SV DE IMPL RDE COL DN 200 PROF 4,00M</t>
  </si>
  <si>
    <t>SV DE IMPL RDE COL DN 200 PROF 5,00M</t>
  </si>
  <si>
    <t>SV DE IMPL RDE COL DN 200 PROF 6,00M</t>
  </si>
  <si>
    <t>_SV DE IMPL RDE COL DN 250 ASFALTO</t>
  </si>
  <si>
    <t>_SV DE IMPL RDE COL DN 250 CALCADA</t>
  </si>
  <si>
    <t>SV DE IMPL RDE COL DN 250 PROF 1,25M</t>
  </si>
  <si>
    <t>SV DE IMPL RDE COL DN 250 PROF 1,75M</t>
  </si>
  <si>
    <t>SV DE IMPL RDE COL DN 250 PROF 2,00M</t>
  </si>
  <si>
    <t>SV DE IMPL RDE COL DN 250 PROF 3,00M</t>
  </si>
  <si>
    <t>SV DE IMPL RDE COL DN 250 PROF 4,00M</t>
  </si>
  <si>
    <t>SV DE IMPL RDE COL DN 250 PROF 5,00M</t>
  </si>
  <si>
    <t>SV DE IMPL RDE COL DN 250 PROF 6,00M</t>
  </si>
  <si>
    <t>_SV DE IMPL RDE COL DN 300 ASFALTO</t>
  </si>
  <si>
    <t>_SV DE IMPL RDE COL DN 300 CALCADA</t>
  </si>
  <si>
    <t>SV DE IMPL RDE COL DN 300 PROF 1,25M</t>
  </si>
  <si>
    <t>SV DE IMPL RDE COL DN 300 PROF 1,75M</t>
  </si>
  <si>
    <t>SV DE IMPL RDE COL DN 300 PROF 2,00M</t>
  </si>
  <si>
    <t>SV DE IMPL RDE COL DN 300 PROF 3,00M</t>
  </si>
  <si>
    <t>SV DE IMPL RDE COL DN 300 PROF 4,00M</t>
  </si>
  <si>
    <t>SV DE IMPL RDE COL DN 300 PROF 5,00M</t>
  </si>
  <si>
    <t>SV DE IMPL RDE COL DN 300 PROF 6,00M</t>
  </si>
  <si>
    <t>_SV DE IMPL RDE COL DN 400 ASFALTO</t>
  </si>
  <si>
    <t>SV DE IMPL RDE COL DN 400 PROF 1,25M</t>
  </si>
  <si>
    <t>SV DE IMPL RDE COL DN 400 PROF 1,75M</t>
  </si>
  <si>
    <t>SV DE IMPL RDE COL DN 400 PROF 2,00M</t>
  </si>
  <si>
    <t>SV DE IMPL RDE COL DN 400 PROF 3,00M</t>
  </si>
  <si>
    <t>SV DE IMPL RDE COL DN 400 PROF 4,00M</t>
  </si>
  <si>
    <t>SV DE IMPL RDE COL DN 400 PROF 5,00M</t>
  </si>
  <si>
    <t>SV DE IMPL RDE COL DN 400 PROF 6,00M</t>
  </si>
  <si>
    <t>SV DE IMPL RDE DISTR DN 100 ASFALTO</t>
  </si>
  <si>
    <t>SV DE IMPL RDE DISTR DN 100 CALCADA</t>
  </si>
  <si>
    <t>SV DE IMPL RDE DISTR DN 125 ASFALTO</t>
  </si>
  <si>
    <t>SV DE IMPL RDE DISTR DN 125 CALCADA</t>
  </si>
  <si>
    <t>SV DE IMPL RDE DISTR DN 150 ASFALTO</t>
  </si>
  <si>
    <t>SV DE IMPL RDE DISTR DN 150 CALCADA</t>
  </si>
  <si>
    <t>SV DE IMPL RDE DISTR DN 200 ASFALTO</t>
  </si>
  <si>
    <t>SV DE IMPL RDE DISTR DN 200 CALCADA</t>
  </si>
  <si>
    <t>SV DE IMPL RDE DISTR DN 250 ASFALTO</t>
  </si>
  <si>
    <t>SV DE IMPL RDE DISTR DN 250 CALCADA</t>
  </si>
  <si>
    <t>SV DE IMPLANTACAO DE ADUTORA DN 100</t>
  </si>
  <si>
    <t>SV DE IMPLANTACAO DE ADUTORA DN 1000</t>
  </si>
  <si>
    <t>SV DE IMPLANTACAO DE ADUTORA DN 125</t>
  </si>
  <si>
    <t>SV DE IMPLANTACAO DE ADUTORA DN 150</t>
  </si>
  <si>
    <t>SV DE IMPLANTACAO DE ADUTORA DN 200</t>
  </si>
  <si>
    <t>SV DE IMPLANTACAO DE ADUTORA DN 250</t>
  </si>
  <si>
    <t>SV DE IMPLANTACAO DE ADUTORA DN 300</t>
  </si>
  <si>
    <t>SV DE IMPLANTACAO DE ADUTORA DN 350</t>
  </si>
  <si>
    <t>SV DE IMPLANTACAO DE ADUTORA DN 400</t>
  </si>
  <si>
    <t>SV DE IMPLANTACAO DE ADUTORA DN 450</t>
  </si>
  <si>
    <t>SV DE IMPLANTACAO DE ADUTORA DN 500</t>
  </si>
  <si>
    <t>SV DE IMPLANTACAO DE ADUTORA DN 600</t>
  </si>
  <si>
    <t>SV DE IMPLANTACAO DE ADUTORA DN 700</t>
  </si>
  <si>
    <t>SV DE IMPLANTACAO DE ADUTORA DN 75</t>
  </si>
  <si>
    <t>SV DE IMPLANTACAO DE ADUTORA DN 75 TERRA</t>
  </si>
  <si>
    <t>SV DE IMPLANTACAO DE ADUTORA DN 800</t>
  </si>
  <si>
    <t>SV DE IMPLANTACAO DE EMISSARIO DN 1000</t>
  </si>
  <si>
    <t>SV DE IMPLANTACAO DE EMISSARIO DN 1100</t>
  </si>
  <si>
    <t>SV DE IMPLANTACAO DE EMISSARIO DN 1200</t>
  </si>
  <si>
    <t>SV DE IMPLANTACAO DE EMISSARIO DN 1300</t>
  </si>
  <si>
    <t>SV DE IMPLANTACAO DE EMISSARIO DN 1400</t>
  </si>
  <si>
    <t>SV DE IMPLANTACAO DE EMISSARIO DN 200</t>
  </si>
  <si>
    <t>SV DE IMPLANTACAO DE EMISSARIO DN 250</t>
  </si>
  <si>
    <t>SV DE IMPLANTACAO DE EMISSARIO DN 300</t>
  </si>
  <si>
    <t>SV DE IMPLANTACAO DE EMISSARIO DN 350</t>
  </si>
  <si>
    <t>SV DE IMPLANTACAO DE EMISSARIO DN 400</t>
  </si>
  <si>
    <t>SV DE IMPLANTACAO DE EMISSARIO DN 450</t>
  </si>
  <si>
    <t>SV DE IMPLANTACAO DE EMISSARIO DN 500</t>
  </si>
  <si>
    <t>SV DE IMPLANTACAO DE EMISSARIO DN 550</t>
  </si>
  <si>
    <t>SV DE IMPLANTACAO DE EMISSARIO DN 600</t>
  </si>
  <si>
    <t>SV DE IMPLANTACAO DE EMISSARIO DN 650</t>
  </si>
  <si>
    <t>SV DE IMPLANTACAO DE EMISSARIO DN 700</t>
  </si>
  <si>
    <t>SV DE IMPLANTACAO DE EMISSARIO DN 750</t>
  </si>
  <si>
    <t>SV DE IMPLANTACAO DE EMISSARIO DN 800</t>
  </si>
  <si>
    <t>SV DE IMPLANTACAO DE EMISSARIO DN 850</t>
  </si>
  <si>
    <t>SV DE IMPLANTACAO DE EMISSARIO DN 900</t>
  </si>
  <si>
    <t>SV DE IMPLANTACAO DE EMISSARIO DN 950</t>
  </si>
  <si>
    <t>SV DE IMPLANTACAO DE INTERCEPTOR DN 150</t>
  </si>
  <si>
    <t>SV DE IMPLANTACAO DE INTERCEPTOR DN 200</t>
  </si>
  <si>
    <t>SV DE IMPLANTACAO DE INTERCEPTOR DN 250</t>
  </si>
  <si>
    <t>SV DE IMPLANTACAO DE INTERCEPTOR DN 300</t>
  </si>
  <si>
    <t>SV DE IMPLANTACAO DE INTERCEPTOR DN 350</t>
  </si>
  <si>
    <t>SV DE IMPLANTACAO DE INTERCEPTOR DN 400</t>
  </si>
  <si>
    <t>SV DE IMPLANTACAO DE INTERCEPTOR DN 450</t>
  </si>
  <si>
    <t>SV DE IMPLANTACAO DE INTERCEPTOR DN 500</t>
  </si>
  <si>
    <t>SV DE IMPLANTACAO DE INTERCEPTOR DN 550</t>
  </si>
  <si>
    <t>SV DE IMPLANTACAO DE INTERCEPTOR DN 600</t>
  </si>
  <si>
    <t>SV DE IMPLANTACAO DE INTERCEPTOR DN 650</t>
  </si>
  <si>
    <t>SV DE IMPLANTACAO DE INTERCEPTOR DN 700</t>
  </si>
  <si>
    <t>SV DE IMPLANTACAO DE INTERCEPTOR DN 750</t>
  </si>
  <si>
    <t>SV DE IMPLANTACAO DE INTERCEPTOR DN 800</t>
  </si>
  <si>
    <t>SV DE IMPLANTACAO DE INTERCEPTOR DN 850</t>
  </si>
  <si>
    <t>SV DE IMPLANTACAO DE INTERCEPTOR DN 900</t>
  </si>
  <si>
    <t>SV DE IMPLANTACAO DE INTERCEPTOR DN 950</t>
  </si>
  <si>
    <t>SV DE IMPLANTACAO LIGACAO - RAMAL ESPERA</t>
  </si>
  <si>
    <t>SV DE INSTALACAO DE ELEVADORES</t>
  </si>
  <si>
    <t>SV DE INSTALACAO DE HIDROMETROS</t>
  </si>
  <si>
    <t>SV DE INSTALACAO E MONTAGEM INDUSTRIAL</t>
  </si>
  <si>
    <t>SV DE INSTALACAO- MONTAGEM MAQ EQUIP</t>
  </si>
  <si>
    <t>SV DE INSTALACOES GAS</t>
  </si>
  <si>
    <t>SV DE INSTALACOES HIDRAULICAS PREDIAIS</t>
  </si>
  <si>
    <t>SV DE INSTALACOES SANITARIAS</t>
  </si>
  <si>
    <t>SV DE LIG DOMIC ESGOTO PISO INTERTR</t>
  </si>
  <si>
    <t>SV DE LIG DOMICILIAR AGUA PISO INTERTR</t>
  </si>
  <si>
    <t>SV DE LIGACAO DOMICILIAR</t>
  </si>
  <si>
    <t>SV DE LIGACAO DOMICILIAR AGUA ASFALTO</t>
  </si>
  <si>
    <t>SV DE LIGACAO DOMICILIAR AGUA CALCADA</t>
  </si>
  <si>
    <t>SV DE LIGACAO DOMICILIAR AGUA TERRA</t>
  </si>
  <si>
    <t>SV DE LIGACAO DOMICILIAR ESGOTO ASFALTO</t>
  </si>
  <si>
    <t>SV DE LIGACAO DOMICILIAR ESGOTO CALCADA</t>
  </si>
  <si>
    <t>SV DE LIGACAO DOMICILIAR ESGOTO TERRA</t>
  </si>
  <si>
    <t>SV DE LIMPEZA- MANUTENCAO VIAS PUBLICAS</t>
  </si>
  <si>
    <t>SV DE MANUTENCAO ELETRICA PREDIAL (OPEX)</t>
  </si>
  <si>
    <t>SV DE MANUTENCAO PREDIAL (OPEX)</t>
  </si>
  <si>
    <t>SV DE MELHORIA DE ADUTORA</t>
  </si>
  <si>
    <t>SV DE MELHORIA DE COLETOR TRONCO</t>
  </si>
  <si>
    <t>SV DE MELHORIA DE EMISSARIO</t>
  </si>
  <si>
    <t>SV DE MELHORIA DE INTERCEPTOR</t>
  </si>
  <si>
    <t>SV DE MELHORIA DE LINHA DE RECALQUE</t>
  </si>
  <si>
    <t>SV DE MELHORIA DE RAMAL (CAPEX)</t>
  </si>
  <si>
    <t>SV DE MELHORIA DE REDE COLET. ESGOTO</t>
  </si>
  <si>
    <t>SV DE MELHORIA DE REDE DE DISTRIB. AGUA</t>
  </si>
  <si>
    <t>SV DE MELHORIA ELETRICA PREDIAL</t>
  </si>
  <si>
    <t>SV DE MELHORIA PREDIAL</t>
  </si>
  <si>
    <t>SV DE MELHORIA VIAS PUBLICAS</t>
  </si>
  <si>
    <t>SV DE PAVIMENTACAO</t>
  </si>
  <si>
    <t>M2</t>
  </si>
  <si>
    <t>SV DE PINTURA PREDIAL</t>
  </si>
  <si>
    <t>SV DE REBAIXAMENTO RAMAL (OPEX)</t>
  </si>
  <si>
    <t>SV DE REGULARIZACAO DE LIG DOMICILIARES</t>
  </si>
  <si>
    <t>SV DE RELIGACAO RAMAL (OPEX)</t>
  </si>
  <si>
    <t>SV DE REPARACAO- CONSERVACAO EDIFICIOS</t>
  </si>
  <si>
    <t>SV SERRALHERIA CARPINTARIA</t>
  </si>
  <si>
    <t>SV DE SUBSTITUICAO RAMAL (OPEX)</t>
  </si>
  <si>
    <t>SV DE TERRAPLANAGEM</t>
  </si>
  <si>
    <t>SV DE TOPOGRAFIA</t>
  </si>
  <si>
    <t>SV DE URBANISMO</t>
  </si>
  <si>
    <t>SV PERFURACAO E CONSTRUCAO POCOS AGUA</t>
  </si>
  <si>
    <t>SV DE GEOFONAMENTO</t>
  </si>
  <si>
    <t>KM</t>
  </si>
  <si>
    <t>SV DE ATERRO</t>
  </si>
  <si>
    <t>SV DE REATERRO</t>
  </si>
  <si>
    <t>SV DE EXEC GER OBRAS E SV INTERCOMPANY</t>
  </si>
  <si>
    <t>SV DE SONDAGEM</t>
  </si>
  <si>
    <t>SV DE DESOBSTRUCAO REDE (OPEX)</t>
  </si>
  <si>
    <t>SV LIMPEZA MANUTENCAO DE POCOS (OPEX)</t>
  </si>
  <si>
    <t>SV DE AVALIACAO E VISTORIA DE LIGACOES</t>
  </si>
  <si>
    <t>SV LOCACAO UNIFORMES</t>
  </si>
  <si>
    <t>SV EXECUCAO BASE CONCRETO</t>
  </si>
  <si>
    <t>SV EXECUCAO BASE BRITA</t>
  </si>
  <si>
    <t>SV INSTALACAO BARREIRA CONTENCAO</t>
  </si>
  <si>
    <t>SV DE INSTALACAO SOFTWARE SISTEMA</t>
  </si>
  <si>
    <t>LOCACAO DE VEICULOS LEVES</t>
  </si>
  <si>
    <t>SV EXECUCAO BLOCOS ANCORAGEM</t>
  </si>
  <si>
    <t>SV EXECUCAO FUNDACAO</t>
  </si>
  <si>
    <t>SV TESTE HIDROSTATICO</t>
  </si>
  <si>
    <t>SV CONSTRUCAO ESTRUTURAS PREDIAIS</t>
  </si>
  <si>
    <t>SV DE CONSTR CAPT TEMPO SECO</t>
  </si>
  <si>
    <t>UN</t>
  </si>
  <si>
    <t>SV DE IMPL DRENAGEM DN800 ASFALTO</t>
  </si>
  <si>
    <t>SV DE IMPL DRENAGEM DN800 TERRA</t>
  </si>
  <si>
    <t>SV DE IMPL DRENAGEM DN800 PISO INTERTR</t>
  </si>
  <si>
    <t>SV DE IMPL DRENAGEM DN600 PISO INTERTR</t>
  </si>
  <si>
    <t>SV DE IMPL DRENAGEM DN600 TERRA</t>
  </si>
  <si>
    <t>SV DE IMPL DRENAGEM DN600 ASFALTO</t>
  </si>
  <si>
    <t>SV ANALISE MATERIAIS CONSTRUCAO CIVIL</t>
  </si>
  <si>
    <t>SV MELHORIA MAQ EQUIP</t>
  </si>
  <si>
    <t>SV USINAGEM MASSA ASFALTICA</t>
  </si>
  <si>
    <t>TO</t>
  </si>
  <si>
    <t>SV RECUPERACAO ESTRUTURAS</t>
  </si>
  <si>
    <t>LOCACAO DE VEICULOS PESADOS MES</t>
  </si>
  <si>
    <t>MES</t>
  </si>
  <si>
    <t>LOCACAO DE MAQ E EQUIP OPERACIONAIS MES</t>
  </si>
  <si>
    <t>LOCACAO DE MAQ E EQUIP OPERACIONAIS ANO</t>
  </si>
  <si>
    <t>ANS</t>
  </si>
  <si>
    <t>LOCACAO DE VEICULOS PESADOS ANO</t>
  </si>
  <si>
    <t>SV CONCRETAGEM FCK 10MPA CONVENCIONAL</t>
  </si>
  <si>
    <t>SV CONCRETAGEM FCK 10MPA USINADO</t>
  </si>
  <si>
    <t>SV CONCRETAGEM FCK 15MPA CONVENCIONAL</t>
  </si>
  <si>
    <t>SV CONCRETAGEM FCK 15MPA USINADO</t>
  </si>
  <si>
    <t>SV CONCRETAGEM FCK 20MPA CONVENCIONAL</t>
  </si>
  <si>
    <t>SV CONCRETAGEM FCK 20MPA USINADO</t>
  </si>
  <si>
    <t>SV CONCRETAGEM FCK 25MPA CONVENCIONAL</t>
  </si>
  <si>
    <t>SV CONCRETAGEM FCK 25MPA USINADO</t>
  </si>
  <si>
    <t>SV CONCRETAGEM FCK 30MPA CONVENCIONAL</t>
  </si>
  <si>
    <t>SV CONCRETAGEM FCK 30MPA USINADO</t>
  </si>
  <si>
    <t>SV CONCRETAGEM FCK 35MPA CONVENCIONAL</t>
  </si>
  <si>
    <t>SV CONCRETAGEM FCK 35MPA USINADO</t>
  </si>
  <si>
    <t>SV CONCRETAGEM FCK 40MPA CONVENCIONAL</t>
  </si>
  <si>
    <t>SV CONCRETAGEM FCK 40MPA USINADO</t>
  </si>
  <si>
    <t>SV COMISSIONAMENTO START UP</t>
  </si>
  <si>
    <t>SV EXECUCAO PASSEIO CALCADA</t>
  </si>
  <si>
    <t>SV DE IMPL RDE COL DN 300 PROF 1,50M</t>
  </si>
  <si>
    <t>SV DE IMPL RD COL DN 200 TERRA PRF 1,50M</t>
  </si>
  <si>
    <t>SV DE IMPL RD COL DN 150 CALC PRF 1,50M</t>
  </si>
  <si>
    <t>SV DE IMPL RD COL DN 100 P INT PRF 1,50M</t>
  </si>
  <si>
    <t>SV DE IMPL RD COL DN 250 P INT PRF 1,50M</t>
  </si>
  <si>
    <t>SV DE IMPL RD COL DN 150 TERRA PRF 1,50M</t>
  </si>
  <si>
    <t>SV DE IMPL RD COL DN 250 ASF PRF 1,50M</t>
  </si>
  <si>
    <t>SV DE IMPL RD COL DN 250 TERRA PRF 1,50M</t>
  </si>
  <si>
    <t>SV DE IMPL RD COL DN 300 ASF PRF 1,50M</t>
  </si>
  <si>
    <t>SV DE IMPL RD COL DN 300 CALC PRF 1,50M</t>
  </si>
  <si>
    <t>SV DE IMPL RD COL DN 300 TERRA PRF 1,50M</t>
  </si>
  <si>
    <t>SV DE IMPL RD COL DN 400 TERRA PRF 1,50M</t>
  </si>
  <si>
    <t>SV DE IMPL RD COL DN 400 CALC PRF 1,50M</t>
  </si>
  <si>
    <t>SV DE IMPL RD COL DN 400 ASF PRF 1,50M</t>
  </si>
  <si>
    <t>SV DE IMPL RD COL DN 100 TERRA PRF 1,50M</t>
  </si>
  <si>
    <t>SV DE IMPL RD COL DN 250 CALC PRF 1,50M</t>
  </si>
  <si>
    <t>SV DE IMPL RD COL DN 400 P INT PRF 1,50M</t>
  </si>
  <si>
    <t>SV DE IMPL RD COL DN 100 CALC PRF 1,50M</t>
  </si>
  <si>
    <t>SV DE IMPL RD COL DN 300 P INT PRF 1,50M</t>
  </si>
  <si>
    <t>SV DE IMPL RD COL DN 100 ASF PRF 1,50M</t>
  </si>
  <si>
    <t>SV DE IMPL RDE COL DN 400 PROF 1,50M</t>
  </si>
  <si>
    <t>SV DE IMPL RDE COL DN 250 PROF 1,50M</t>
  </si>
  <si>
    <t>SV DE IMPL RD COL DN 150 ASF PRF 1,50M</t>
  </si>
  <si>
    <t>SV DE IMPL RDE COL DN 150 PROF 1,50M</t>
  </si>
  <si>
    <t>SV DE IMPL RDE COL DN 200 PROF 1,50M</t>
  </si>
  <si>
    <t>SV DE IMPL RD COL DN 150 P INT PRF 1,50M</t>
  </si>
  <si>
    <t>SV DE IMPL RD COL DN 200 CALC PRF 1,50M</t>
  </si>
  <si>
    <t>SV DE IMPL RD COL DN 200 P INT PRF 1,50M</t>
  </si>
  <si>
    <t>SV DE IMPL RD COL DN 200 ASF PRF 1,50M</t>
  </si>
  <si>
    <t>SV DE IMPL RDE COL DN 100 PROF 1,50M</t>
  </si>
  <si>
    <t>SV DE IMPL LIN RECALQUE DN 75 P INT</t>
  </si>
  <si>
    <t>SV DE IMPL DE LIN RECALQUE DN 75 ASF</t>
  </si>
  <si>
    <t>SV DE IMPL DE LIN RECALQUE DN 75 TERRA</t>
  </si>
  <si>
    <t>SV DE IMPL DE LIN RECALQUE DN 75</t>
  </si>
  <si>
    <t>SV DE IMPL DE REDE DISTR DN 60 ASFALTO</t>
  </si>
  <si>
    <t>SV DE IMPL DE REDE DISTR DN 60 TERRA</t>
  </si>
  <si>
    <t>SV COLETA DESTINACAO RESIDUOS TO (OPEX)</t>
  </si>
  <si>
    <t>SV COLETA DESTINACAO RESIDUOS M3 (OPEX)</t>
  </si>
  <si>
    <t>SV DE CONFECCAO PLACAS E BANNERS</t>
  </si>
  <si>
    <t>SV LIMPEZA DE RESERVATORIOS (OPEX)</t>
  </si>
  <si>
    <t>SV DE INSTALACAO GEOMEMBRANA</t>
  </si>
  <si>
    <t>SV DE TROCA DE SOLO</t>
  </si>
  <si>
    <t>SV DE MANUTENCAO PREVENTIVA (OPEX)</t>
  </si>
  <si>
    <t>SV DE ENROCAMENTO</t>
  </si>
  <si>
    <t>SV TRATAMENTO RESIDUOS (OPEX)</t>
  </si>
  <si>
    <t>SV DE INTERLIGACAO DE REDE</t>
  </si>
  <si>
    <t>_SV DE INTERLIGACAO DE ADUTORA</t>
  </si>
  <si>
    <t>SV DE DRAGAGEM</t>
  </si>
  <si>
    <t>SV DESTINACAO RESIDUOS DRAGAGEM</t>
  </si>
  <si>
    <t>SV DE ESTUDO VIAB REDUCAO PERDAS</t>
  </si>
  <si>
    <t>SV DE CONVERSAO DE CLIENTES FACTIVEIS</t>
  </si>
  <si>
    <t>SV DE INSTALACAO DATALOGGER</t>
  </si>
  <si>
    <t>SV DE LEVANTAMENTO DE ATIVOS</t>
  </si>
  <si>
    <t>SV INSTALACAO CENTRAL DE ALARMES</t>
  </si>
  <si>
    <t>SV DE LOCACAO AR CONDICIONADO</t>
  </si>
  <si>
    <t>LOCACAO VEICULOS PESADOS - FATURA</t>
  </si>
  <si>
    <t>SV INJECAO GEL ACRILICO</t>
  </si>
  <si>
    <t>KG</t>
  </si>
  <si>
    <t>SV EXEC POCO EMBOQUE DESEMBOQUE MND</t>
  </si>
  <si>
    <t>SV INJECAO ESPUMA EXPANSIVA</t>
  </si>
  <si>
    <t>SV LIG ESP ESGOTO REMANESCENTE CORSAN</t>
  </si>
  <si>
    <t>SV DE MOBILIZACAO E DESMOBILIZACAO</t>
  </si>
  <si>
    <t>SV CORTE E DOBRA</t>
  </si>
  <si>
    <t>SV SUPRESSAO VEGETAL</t>
  </si>
  <si>
    <t>SV REMOCAO DE ROCHAS</t>
  </si>
  <si>
    <t>_SV DE IMPL DE REDE COLETORA DN 500</t>
  </si>
  <si>
    <t>_SV DE IMPL DE REDE COLETORA DN 600</t>
  </si>
  <si>
    <t>SV DE DESINST DE AR CONDICIONADO</t>
  </si>
  <si>
    <t>SV DE TRAVESSIA AEREA - AC DN 400MM</t>
  </si>
  <si>
    <t>SV DE IMPLANTACAO DE ADUTORA DN 560</t>
  </si>
  <si>
    <t>SV DE IMPLANTACAO DE ADUTORA DN 1200</t>
  </si>
  <si>
    <t>SV DE IMPLANTACAO DE ADUTORA DN 225</t>
  </si>
  <si>
    <t>SV DE IMPLANTACAO DE ADUTORA DN 280</t>
  </si>
  <si>
    <t>SV DE TRAVESSIA AEREA ESG FOFO DN300</t>
  </si>
  <si>
    <t>SV DE IMPL RD COL DN 250 CALC PRF 2,0M</t>
  </si>
  <si>
    <t>SV DE IMPL DE INTERCEPTOR DN 400 CAL</t>
  </si>
  <si>
    <t>SV DE TRAVESSIA AEREA ESG FOFO DN500</t>
  </si>
  <si>
    <t>SV DE TRAVESSIA AEREA ESG FOFO DN450</t>
  </si>
  <si>
    <t>SV DE TRAVESSIA AEREA ESG FOFO DN400</t>
  </si>
  <si>
    <t>SV DE TRAVESSIA AEREA ESG FOFO DN250</t>
  </si>
  <si>
    <t>SV DE TRAVESSIA AEREA ESG FOFO DN350</t>
  </si>
  <si>
    <t>SV DE TRAVESSIA AEREA ESG FOFO DN150</t>
  </si>
  <si>
    <t>SV DE TRAVESSIA AEREA ESG FOFO DN200</t>
  </si>
  <si>
    <t>SV DE IMPL POCO VISITA</t>
  </si>
  <si>
    <t>SV DE IMPL TERMINAL DE LIMPEZA</t>
  </si>
  <si>
    <t>SV DE REPARO EM POCO DE VISITA</t>
  </si>
  <si>
    <t>SV DE LIGACAO DOMICILIAR ESGOTO DUP ASF</t>
  </si>
  <si>
    <t>_SV DE LIGACAO DOMICILIAR DUP CALCAMENTO</t>
  </si>
  <si>
    <t>SV DE LIGACAO DOMICILIAR ESG DUP TERRA</t>
  </si>
  <si>
    <t>SV DE LIGACAO DOMICILIAR ESG DUP INTERT</t>
  </si>
  <si>
    <t>SV DE LIGACAO DOMICILIAR ESGOTO TRIP ASF</t>
  </si>
  <si>
    <t>_SV DE LIGACAO DOMICILIAR TRIP CALCAMENT</t>
  </si>
  <si>
    <t>SV DE LIGACAO DOMICILIAR ESG TRIP TERRA</t>
  </si>
  <si>
    <t>SV DE LIGACAO DOMICILIAR ESG TRIP INTERT</t>
  </si>
  <si>
    <t>SV DE LIGACAO DOMICILIAR ESG DUP CALC</t>
  </si>
  <si>
    <t>SV DE LIGACAO DOMICILIAR ESGOTO INTERT</t>
  </si>
  <si>
    <t>SV DE LIGACAO DOMICILIAR ESG TRIP CALC</t>
  </si>
  <si>
    <t>SV IMPL RD COL D100 ASF P 1,25M VALET</t>
  </si>
  <si>
    <t>SV IMPL RD COL D100 ASF P 1,75M VALET</t>
  </si>
  <si>
    <t>SV IMPL RD COL D150 ASF P 1,25M VALET</t>
  </si>
  <si>
    <t>SV IMPL RD COL D150 ASF P 1,75M VALET</t>
  </si>
  <si>
    <t>SV IMPL RD COL D200 ASF P 1,25M VALET</t>
  </si>
  <si>
    <t>SV IMPL RD COL D200 ASF P 1,75M VALET</t>
  </si>
  <si>
    <t>SV IMPL RD COL D250 ASF P 1,25M VALET</t>
  </si>
  <si>
    <t>SV IMPL RD COL D250 ASF P 1,75M VALET</t>
  </si>
  <si>
    <t>SV IMPL RD COL D100 CALC P 1,25M VALET</t>
  </si>
  <si>
    <t>SV IMPL RD COL D100 CALC P 1,75M VALET</t>
  </si>
  <si>
    <t>SV IMPL RD COL D150 CALC P 1,25M VALET</t>
  </si>
  <si>
    <t>SV IMPL RD COL D150 CALC P 1,75M VALET</t>
  </si>
  <si>
    <t>SV IMPL RD COL D200 CALC P 1,25M VALET</t>
  </si>
  <si>
    <t>SV IMPL RD COL D200 CALC P 1,75M VALET</t>
  </si>
  <si>
    <t>SV IMPL RD COL D250 CALC P 1,25M VALET</t>
  </si>
  <si>
    <t>SV IMPL RD COL D250 CALC P 1,75M VALET</t>
  </si>
  <si>
    <t>SV IMPL RD COL D100 INTER P 1,25M VALET</t>
  </si>
  <si>
    <t>SV IMPL RD COL D100 INTER P 1,75M VALET</t>
  </si>
  <si>
    <t>SV IMPL RD COL D150 INTER P 1,25M VALET</t>
  </si>
  <si>
    <t>SV IMPL RD COL D150 INTER P 1,75M VALET</t>
  </si>
  <si>
    <t>SV IMPL RD COL D200 INTER P 1,25M VALET</t>
  </si>
  <si>
    <t>SV IMPL RD COL D200 INTER P 1,75M VALET</t>
  </si>
  <si>
    <t>SV IMPL RD COL D250 INTER P 1,25M VALET</t>
  </si>
  <si>
    <t>SV IMPL RD COL D250 INTER P 1,75M VALET</t>
  </si>
  <si>
    <t>SV IMPL RD COL D100 TERRA P 1,25M VALET</t>
  </si>
  <si>
    <t>SV IMPL RD COL D100 TERRA P 1,75M VALET</t>
  </si>
  <si>
    <t>SV IMPL RD COL D150 TERRA P 1,25M VALET</t>
  </si>
  <si>
    <t>SV IMPL RD COL D150 TERRA P 1,75M VALET</t>
  </si>
  <si>
    <t>SV IMPL RD COL D200 TERRA P 1,25M VALET</t>
  </si>
  <si>
    <t>SV IMPL RD COL D200 TERRA P 1,75M VALET</t>
  </si>
  <si>
    <t>SV IMPL RD COL D250 TERRA P 1,25M VALET</t>
  </si>
  <si>
    <t>SV IMPL RD COL D250 TERRA P 1,75M VALET</t>
  </si>
  <si>
    <t>SV DE IMPL RD COL AUX DN150 ASF PRF1,25M</t>
  </si>
  <si>
    <t>SV DE IMPL RD COL AUX DN150 TERRA P1,25M</t>
  </si>
  <si>
    <t>SV DE IMPL RD COL AUX DN150 CAL P1,25M</t>
  </si>
  <si>
    <t>SV DE IMPL RD COL AUX D150 INT P1,25M</t>
  </si>
  <si>
    <t>SV DE IMPL RD COL VALET D150 ASF P1,25M</t>
  </si>
  <si>
    <t>SV IMPL RD COL VALET D150 TERRA P1,25M</t>
  </si>
  <si>
    <t>SV DE IMPL RD COL VALET D150 CAL P1,25M</t>
  </si>
  <si>
    <t>SV IMPL LINHA RECALQUE D125 ASF</t>
  </si>
  <si>
    <t>SV IMPL LINHA RECALQUE D125 TERRA</t>
  </si>
  <si>
    <t>SV IMPL RD COL VALET D150 INTER P1,25M</t>
  </si>
  <si>
    <t>SV LOCACAO E VENDAS EPIS/ EPCS</t>
  </si>
  <si>
    <t>SV DE DESINSTALACAO DE DRY WALL</t>
  </si>
  <si>
    <t>SV SOLDAS TUBOS PEAD TERMOF E ELETROF</t>
  </si>
  <si>
    <t>SV BOMBEAMENTO CONCRETO</t>
  </si>
  <si>
    <t>SV IMPL RD COL D100 CALC P 1,50M VALET</t>
  </si>
  <si>
    <t>SV IMPL RD COL D150 CALC P 1,50M VALET</t>
  </si>
  <si>
    <t>SV IMPL RD COL D100 ASF P 1,50M VALET</t>
  </si>
  <si>
    <t>SV IMPL RD COL D150 ASF P 1,50M VALET</t>
  </si>
  <si>
    <t>SV IMPL RD COL  D100 INTER P 1,50M VALET</t>
  </si>
  <si>
    <t>SV IMPL RD COL  D150 INTER P 1,50M VALET</t>
  </si>
  <si>
    <t>SV IMPL RD COL  D100 TERRA P 1,50M VALET</t>
  </si>
  <si>
    <t>SV IMPL RD COL  D150 TERRA P 1,50M VALET</t>
  </si>
  <si>
    <t>SV IMPL COLETOR TRONCO DN 450 ASF PRF 4M</t>
  </si>
  <si>
    <t>SV IMPL COLETOR TRONCO DN 450 ASF PRF 5M</t>
  </si>
  <si>
    <t>SV IMPL COL TRONCO D450 CALC PRF 1,5M</t>
  </si>
  <si>
    <t>SV ESCAVACAO MECANIZADA ROCHA BRANDA</t>
  </si>
  <si>
    <t>SV IMPL COL TRONCO D450 TERRA PRF 2M</t>
  </si>
  <si>
    <t>SV REMOCAO ROCHA ARGAMASSA EXPANSIVA</t>
  </si>
  <si>
    <t>SV IMPL COL TRONCO D450 CALC PRF 4M</t>
  </si>
  <si>
    <t>SV IMPL COL TRONCO DN450 ASF PRF 1,50M</t>
  </si>
  <si>
    <t>SV IMPL COL TRONCO D450 CALC PRF 2M</t>
  </si>
  <si>
    <t>SV IMPL COL TRONCO D450 CALC PRF 3M</t>
  </si>
  <si>
    <t>SV IMPL COL TRONCO D450 CALC PRF 5M</t>
  </si>
  <si>
    <t>SV IMPL COL TRONCO D600 CALC PRF 1,50M</t>
  </si>
  <si>
    <t>SV IMPL COL TRONCO D600 CALC PRF 2M</t>
  </si>
  <si>
    <t>SV IMPL COL TRONCO D600 CALC PRF 4M</t>
  </si>
  <si>
    <t>SV IMPL COL TRONCO D600 CALC PRF 3M</t>
  </si>
  <si>
    <t>SV IMPL COL TRONCO D600 CALC PRF 5M</t>
  </si>
  <si>
    <t>SV IMPL COL TRONCO DN450 ASF PRF 2,0M</t>
  </si>
  <si>
    <t>SV IMPL COL TRONCO D450 TERRA PRF 1,50M</t>
  </si>
  <si>
    <t>SV IMPL COL TRONCO D450 TERRA PRF 3M</t>
  </si>
  <si>
    <t>SV IMPL COL TRONCO D450 TERRA PRF 4M</t>
  </si>
  <si>
    <t>SV IMPL COL TRONCO D450 TERRA PRF 5M</t>
  </si>
  <si>
    <t>SV IMPL COL TRONCO DN450 ASF PRF 3,0M</t>
  </si>
  <si>
    <t>SV IMPL COL TRONCO D600 TERRA PRF 1,5M</t>
  </si>
  <si>
    <t>SV IMPL COL TRONCO D600 TERRA PRF 2M</t>
  </si>
  <si>
    <t>SV IMPL COL TRONCO D600 TERRA PRF 3M</t>
  </si>
  <si>
    <t>SV IMPL COL TRONCO D600 TERRA PRF 4M</t>
  </si>
  <si>
    <t>SV IMPL COL TRONCO D600 TERRA PRF 5M</t>
  </si>
  <si>
    <t>SV IMPL RD COL DN 350 TERRA PRF 3,00M</t>
  </si>
  <si>
    <t>SV MONTAGEM ESTRUTURAS METALICAS</t>
  </si>
  <si>
    <t>SV IMPL COL TRONCO D600 ASF PRF 1,5M</t>
  </si>
  <si>
    <t>SV IMPL COL TRONCO D600 ASF PRF 2M</t>
  </si>
  <si>
    <t>SV IMPL COL TRONCO D600 ASF PRF 3M</t>
  </si>
  <si>
    <t>SV IMPL COL TRONCO D600 ASF PRF 4M</t>
  </si>
  <si>
    <t>SV IMPL COL TRONCO D600 ASF PRF 5M</t>
  </si>
  <si>
    <t>SV DE IMPL DE INTERCEPT DN 500 CALC</t>
  </si>
  <si>
    <t>SV DE IMPERMEABILIZACAO</t>
  </si>
  <si>
    <t>SV IMPL INTERCEPTOR D400 ASF PROF 1,50M</t>
  </si>
  <si>
    <t>SV IMPL INTERCEPTOR D400 ASF PROF 2,00M</t>
  </si>
  <si>
    <t>SV IMPL INTERCEPTOR D400 ASF PROF 3,00M</t>
  </si>
  <si>
    <t>SV IMPL INTERCEPTOR D500 ASF PROF 2,00M</t>
  </si>
  <si>
    <t>SV IMPL INTERCEPTOR D500 ASF PROF 3,00M</t>
  </si>
  <si>
    <t>SV IMPL INTERCEPTOR D500 ASF PROF 4,00M</t>
  </si>
  <si>
    <t>SV IMPL INTERCEPTOR D500 INT PROF 2,00M</t>
  </si>
  <si>
    <t>SV IMPL INTERCEPTOR D500 INT PROF 3,00M</t>
  </si>
  <si>
    <t>SV IMPL INTERCEPTOR D600 ASF PROF 3,00M</t>
  </si>
  <si>
    <t>SV IMPL INTERCEPTOR D600 ASF PROF 4,00M</t>
  </si>
  <si>
    <t>SV BOMBEAMENTO CONCRETO - TESTE PRD BLOQ</t>
  </si>
  <si>
    <t>SV DE INSTALACAO CAP</t>
  </si>
  <si>
    <t>SV DE INTERLIGACAO DE ADUTORA</t>
  </si>
  <si>
    <t>SV DE LIGACAO DOMICILIAR - EQUIPES CAMPO</t>
  </si>
  <si>
    <t>SV DE ASSESSORIA MEDICINA E BIOMEDICINA</t>
  </si>
  <si>
    <t>SV DE FABRICAÇÃO POÇO DE VISITA DN 800</t>
  </si>
  <si>
    <t>SV DE FABRICAÇÃO PI DN 600</t>
  </si>
  <si>
    <t>SV IMPL CANALETA DRENAGEM AGUAS PLUVIAIS</t>
  </si>
  <si>
    <t>SV TRAVESSIA REDE COLETORA DN 200MM</t>
  </si>
  <si>
    <t>SV TRAVESSIA LINHA DE RECALQUE DN 110MM</t>
  </si>
  <si>
    <t>SV DE TRANSPORTE LODO</t>
  </si>
  <si>
    <t>SV DE TRANSPORTE EQUIPAMENTO</t>
  </si>
  <si>
    <t>SV DE GERENCIAMENTO INTERCOMPANY</t>
  </si>
  <si>
    <t>SV DE GERENCIAMENTO DE OBRAS</t>
  </si>
  <si>
    <t>SERVIÇO DE EXECUÇÃO DE OBRA DE ESGOTAMEN</t>
  </si>
  <si>
    <t>SV DE ESTUDOS - ENG OPERACAO</t>
  </si>
  <si>
    <t>HORAS EXTRAS 100%</t>
  </si>
  <si>
    <t>HORAS EXTRAS 50%</t>
  </si>
  <si>
    <t>SERVIÇOS - HORAS EXTRAS 60%</t>
  </si>
  <si>
    <t>SV DE IMPL DE LIN RECALQUE DN 90 TERRA</t>
  </si>
  <si>
    <t>LOCAÇÃO DE EQUIPAMENTOS LEVES</t>
  </si>
  <si>
    <t>SERVIÇO DE APOIO ADMINISTRATIVO</t>
  </si>
  <si>
    <t>SV DE COLETA RESIDUOS</t>
  </si>
  <si>
    <t>SV DE IMPLANTACAO DE EMISSARIO DN 150</t>
  </si>
  <si>
    <t>EXECUÇÃO DE ALVENÁRIA EM BLOCO DE VENDAÇ</t>
  </si>
  <si>
    <t>SERVIÇO DE CERCAMENTO EM ALAMBRADO</t>
  </si>
  <si>
    <t>SV DE REVITALIZACAO</t>
  </si>
  <si>
    <t>SV DE IMPL RD COL DN 450 ASF PRF 4,00M</t>
  </si>
  <si>
    <t>IMPLANTAÇÃO DE LIGAÇÃO DOMICILIAR SIMPLE</t>
  </si>
  <si>
    <t>IMPLATAÇÃO DE REDE COLETORA DE ESGOTO DN</t>
  </si>
  <si>
    <t>SV DE TRATAMENTO DO SOLO</t>
  </si>
  <si>
    <t>SV DE MELHORIA  NO CANAL DE CAPTAÇÃO DE</t>
  </si>
  <si>
    <t>HRS</t>
  </si>
  <si>
    <t>SV DE IMPL LIN RECAL DN 90 C/ ENC DN 160</t>
  </si>
  <si>
    <t>IMPLANTAÇÃO DE LIGAÇÃO DOMICILIAR DUPLA</t>
  </si>
  <si>
    <t>SV DE IMPL RD COL DN 350 ASF PRF 4,00M</t>
  </si>
  <si>
    <t>IMPLANTAÇÃO DE LINHA DE RECALQUE DE 329</t>
  </si>
  <si>
    <t>IMPLANTAÇÃO DE REDE COLETORA DE ESGOTO D</t>
  </si>
  <si>
    <t>IMPLANTAÇÃO DE LINHA DE RECALQUE DE 355</t>
  </si>
  <si>
    <t>SV DE IMPL DE INTERCEPTOR DN 200 ASF PRF</t>
  </si>
  <si>
    <t>SV DE IMPL DE INTERCEPTOR DN 250 ASF PRF</t>
  </si>
  <si>
    <t>SV DE IMPL DE INTERCEPTOR DN 300 ASF PRF</t>
  </si>
  <si>
    <t>SV DE IMPL DE LIN RECALQUE DN 90 C/ ENCA</t>
  </si>
  <si>
    <t>SV DE INSTALAÇÃO DE CAIXA DE PASSAGEM DE</t>
  </si>
  <si>
    <t>SV DE ENSAIO MARSHALL</t>
  </si>
  <si>
    <t>SV ELETRICISTA  (HH)</t>
  </si>
  <si>
    <t>SV MEL LIMP CRIVOS BOMB VERTICAL TÉC MER</t>
  </si>
  <si>
    <t>LOCAÇÃO DE VEICULOS PESADO</t>
  </si>
  <si>
    <t>SV VISTORIA PÓS CORTE</t>
  </si>
  <si>
    <t>SV TÉCNICO DE AUTOMAÇÃO REMOTO (HH)</t>
  </si>
  <si>
    <t>SV TÉCNICO EM AUTOMAÇÃO PRESENCIAL (HH)</t>
  </si>
  <si>
    <t>SV LOCAÇÃO DE BANHEIRO QUIMICO</t>
  </si>
  <si>
    <t>SV GARANTIA DE AMPLIAÇÃO DE COBERTURA</t>
  </si>
  <si>
    <t>SV DE IMPL RD COL DN 350 ASF PRF 3,00M</t>
  </si>
  <si>
    <t>_SV LOCAÇÃO EQUIP - AUTOPRODUÇÃO DE ENER</t>
  </si>
  <si>
    <t>SERVIÇO DE AUTOMAÇÃO</t>
  </si>
  <si>
    <t>SV IMPL INTERCEPTOR D500 CAL PROF 3,00M</t>
  </si>
  <si>
    <t>SV IMPL INTERCEPTOR DN500 ASF PROF 1,50M</t>
  </si>
  <si>
    <t>SV IMPL INTERCEPTOR DN500 CAL PROF 2,00M</t>
  </si>
  <si>
    <t>SV IMPL INTERCEPTOR DN600 ASF PROF 5,00M</t>
  </si>
  <si>
    <t>SV IMPL INTERCEPTOR DN600 ASF PROF 1,50M</t>
  </si>
  <si>
    <t>SV IMPL INTERCEPTOR DN600 ASF PROF 6,00M</t>
  </si>
  <si>
    <t>SV IMPL INTERCEPTOR DN600 ASF PROF 2,00M</t>
  </si>
  <si>
    <t>SV IMPL INTERCEPTOR DN800 ASF PROF 3,00M</t>
  </si>
  <si>
    <t>SV IMPL INTERCEPTOR DN800 ASF PROF 4,00M</t>
  </si>
  <si>
    <t>SV LOCAÇÃO IMÓVEIS - AUTOPRODUÇÃO DE ENE</t>
  </si>
  <si>
    <t>_SV OPER E MANUTENÇÃO - AUTOPRODUÇÃO DE</t>
  </si>
  <si>
    <t>ADICIONAL NORTUNO</t>
  </si>
  <si>
    <t>SV AUXILIAR DE ELÉTRICA (HH)</t>
  </si>
  <si>
    <t>LOCAÇÃO DE DECANTER CENTRIFUGO</t>
  </si>
  <si>
    <t>CJ</t>
  </si>
  <si>
    <t>SV DE IMPL DE REDE DISTR DN 63 ASFALTO</t>
  </si>
  <si>
    <t>SV DE VISITA TÉCNICA</t>
  </si>
  <si>
    <t>SV DE TRIAGEM DE SERVIÇOS</t>
  </si>
  <si>
    <t>SV DE REBAIXAMENTO DE LENCOL</t>
  </si>
  <si>
    <t>SV SOLDAGEM EM TERMOFUSÃO</t>
  </si>
  <si>
    <t>SV LOCAÇÃO DE CAÇAMBA COM MOTORISTA</t>
  </si>
  <si>
    <t>SV INSTALACAO DE MACROMEDIDOR INSERÇÃO</t>
  </si>
  <si>
    <t>SV INSTALACAO DE MACROMEDIDOR</t>
  </si>
  <si>
    <t>SV AUTOMACAO DE MACROMEDIDOR</t>
  </si>
  <si>
    <t>SV DE TERRAPLENAGEM</t>
  </si>
  <si>
    <t>SV LOCAÇÃO DE VEÍC C/ FORN MÃO DE OBRA</t>
  </si>
  <si>
    <t>SV DE INSPEÇÃO</t>
  </si>
  <si>
    <t>SV DE TRAVESSIA AC DN 500 MND</t>
  </si>
  <si>
    <t>_SERVICO CAPINA LIMPEZA CONSERVACAO</t>
  </si>
  <si>
    <t>SV DE IMPL RD COL DN 350 ASF PRF 2,00M</t>
  </si>
  <si>
    <t>LOCAÇÃO DE ETE VIA ADIÇÃO DE OZÔNIO 30M3</t>
  </si>
  <si>
    <t>SV DE LOCAÇÃO DE MUNCK COM GARRA</t>
  </si>
  <si>
    <t>SERVIÇO DE RELIGAÇÃO CAVALETE</t>
  </si>
  <si>
    <t>SERVIÇO DE CORTE CAVALETE</t>
  </si>
  <si>
    <t>SERVIÇO DE RELIGAÇÃO RAMAL</t>
  </si>
  <si>
    <t>SERVIÇO DE CORTE RAMAL</t>
  </si>
  <si>
    <t>SV DE LOCAÇÃO DE APARELHO AROMATIZADOR</t>
  </si>
  <si>
    <t>SV TRAVESSIA REDE COLETORA DN 450MM</t>
  </si>
  <si>
    <t>SV TRAVESSIA REDE COLETORA DN 100MM</t>
  </si>
  <si>
    <t>SV TRAVESSIA REDE COLETORA DN 250MM</t>
  </si>
  <si>
    <t>SV TRAVESSIA REDE COLETORA DN 350MM</t>
  </si>
  <si>
    <t>SV TRAVESSIA REDE COLETORA DN 400MM</t>
  </si>
  <si>
    <t>SV DE IMPL RD COL DN 350 ASF PRF 5,00M</t>
  </si>
  <si>
    <t>LOCACAO RETROESCAVADEIRA C/ OPERADOR</t>
  </si>
  <si>
    <t>SV LOCACAO DE MAQ E EQUIP FORN MAO OBRA</t>
  </si>
  <si>
    <t>SV ABASTECIMENTO OLEO</t>
  </si>
  <si>
    <t>L</t>
  </si>
  <si>
    <t>SV DE REPAVIMENTACAO DE LIGACAO QTK</t>
  </si>
  <si>
    <t>SV REPAVIMENTACAO REDE QTK</t>
  </si>
  <si>
    <t>SV REPAVIMENTACAO CALCADA QTK</t>
  </si>
  <si>
    <t>SV DE IMPL RD COL PRF ATE 1,25M QTK</t>
  </si>
  <si>
    <t>SV DE IMPL RD COL PRF ATE 3M QTK</t>
  </si>
  <si>
    <t>SV DE IMPL RD COL VALETADEIRA QTK</t>
  </si>
  <si>
    <t>SV DE OBRAS CIVIS EBES QTK</t>
  </si>
  <si>
    <t>SV DE LIGACAO DOMICILIAR QTK</t>
  </si>
  <si>
    <t>SV DE IMPL RD COL PRF MAIOR QUE 3M QTK</t>
  </si>
  <si>
    <t>SERVIÇOS GEOFÍSICOS</t>
  </si>
  <si>
    <t>SERVIÇO DE ANALISES LABORATORIAIS</t>
  </si>
  <si>
    <t>LOCACAO TANQUE CRIOGENICO</t>
  </si>
  <si>
    <t>SERVIÇO DE LOCAÇÃO DE TANQUES DE BIOMASS</t>
  </si>
  <si>
    <t>SV DE IMPL DE REDE COL DN125–180 N/DEST</t>
  </si>
  <si>
    <t>SV IMPL REDE COL DN 400–450MM N/ DEST</t>
  </si>
  <si>
    <t>SV DE INSTALACAO DE VENTOSA</t>
  </si>
  <si>
    <t>SV DE TELEMEDICINA ATE 100.000 VIDAS</t>
  </si>
  <si>
    <t>SV DE TELEMEDICINA ATE 50.000 VIDAS</t>
  </si>
  <si>
    <t>SV DE REBAIXAMENTO DE LENCOL FREATICO</t>
  </si>
  <si>
    <t>SV MANUTENCAO BIOMASSA MICROBIANA AUTOCT</t>
  </si>
  <si>
    <t>SV OUVIDORIA</t>
  </si>
  <si>
    <t>SV DE IMPL DE REDE COL DN200–280 N/DEST</t>
  </si>
  <si>
    <t>SV DE IMPL DE REDE COL DN315–355 N/DEST</t>
  </si>
  <si>
    <t>SV DE IMPL DE REDE COL DN90–110 N/DEST</t>
  </si>
  <si>
    <t>SV DE IMPL RD COL DN 200 INT PRF 1,5M</t>
  </si>
  <si>
    <t>SV ATENDIMENTO MULTIMEIOS FORMULARIO ELE</t>
  </si>
  <si>
    <t>SV DE IMPL LIN RECALQUE DN 300 CALC</t>
  </si>
  <si>
    <t>SV IMPL INTERCEPTOR D500 ASF PROF 5,00M</t>
  </si>
  <si>
    <t>SV DE INSTALACAO DE DESC LINHA RECALQUE</t>
  </si>
  <si>
    <t>SEVIÇO DE CALIBRAÇÃO DE MACROMEDIDOR</t>
  </si>
  <si>
    <t>CDA</t>
  </si>
  <si>
    <t>SV DE IMPL RD COL DN 150 ASF PRF 1,5M</t>
  </si>
  <si>
    <t>SV DE IMPL RD COL DN 150 INT PRF 1,5M</t>
  </si>
  <si>
    <t>SV DE IMPL RD COL DN 300 ASF PRF 1,5M</t>
  </si>
  <si>
    <t>SV DE IMPL RD COL DN 250 TERRA PRF 1,5M</t>
  </si>
  <si>
    <t>SV DE IMPL RD COL DN 300 TERRA PRF 1,5M</t>
  </si>
  <si>
    <t>SV DE IMPL RD COL DN 350 ASF PRF 1,5M</t>
  </si>
  <si>
    <t>SV DE IMPL RD COL DN 350 TERRA PRF 1,5M</t>
  </si>
  <si>
    <t>SV DE MANUTENÇÃO EM TRANSFORMADOR</t>
  </si>
  <si>
    <t>SV DE COMPACTAÇÃO DE SOLOS</t>
  </si>
  <si>
    <t>SV DE LOC TORRE CARGA METÁLICA</t>
  </si>
  <si>
    <t>SERVIÇO DE CONTENÇÃO</t>
  </si>
  <si>
    <t>SERVICO USINAGEM MASSA ASFALTICA</t>
  </si>
  <si>
    <t>SV CONSULTORIA TÉCN POR GEOPROCESSAMENTO</t>
  </si>
  <si>
    <t>SV DE CONFECCAO DE TAMPAS E INSTALACAO</t>
  </si>
  <si>
    <t>SV DEMOLICÃO RESERVATÓRIO DESAT</t>
  </si>
  <si>
    <t>SV DE IMPL RD COL DN 350 INT PRF 1,5M</t>
  </si>
  <si>
    <t>SV LOC IMPRESSORA PORTATIL BIXOLON</t>
  </si>
  <si>
    <t>SV IMPL REDE COLETORA DN 350</t>
  </si>
  <si>
    <t>SV ATENDIMENTO CHATBOT</t>
  </si>
  <si>
    <t>SV ATENDIMENTO MULTIMEIOS CHAT</t>
  </si>
  <si>
    <t>SV DE IMPL LIN RECALQUE DN 100 CALC</t>
  </si>
  <si>
    <t>SV DE IMPL LIN RECALQUE DN 150 CALC</t>
  </si>
  <si>
    <t>SV DE IMPL RD COL DN 150 ASF PRF 1,00M</t>
  </si>
  <si>
    <t>SV DE IMPL RD COL DN 150 CALC PRF 1,00M</t>
  </si>
  <si>
    <t>SV IMPL INTERCEPTOR D300 ASF PROF 2,00M</t>
  </si>
  <si>
    <t>SV RECOMP CALC RD COL LARG VALA ATE 0,8M</t>
  </si>
  <si>
    <t>SV RECOMP CALC RD COL LARG VALA ATE 0,3M</t>
  </si>
  <si>
    <t>SV IMPL INTERCEPTOR D500 CAL PROF 4,00M</t>
  </si>
  <si>
    <t>SV IMPL INTERCEPTOR DN500 CAL PROF 1,50M</t>
  </si>
  <si>
    <t>SV DE IMPL LIN RECALQUE DN 200 CALC</t>
  </si>
  <si>
    <t>SV DE IMPL LIN RECALQUE DN 250 CALC</t>
  </si>
  <si>
    <t>SV DE IMPL RD COL DN 150 TERRA PRF 1,00M</t>
  </si>
  <si>
    <t>SV DE IMPL RD COL DN 200 ASF PRF 1,00M</t>
  </si>
  <si>
    <t>SV DE IMPL RD COL DN 200 CALC PRF 1,00M</t>
  </si>
  <si>
    <t>SV DE IMPL RD COL DN 200 TERRA PRF 1,00M</t>
  </si>
  <si>
    <t>SV RECOMP CALC RD COL LARG VALA ATE 0,6M</t>
  </si>
  <si>
    <t>SV RECOMP ASF RD COL LARG VALA ATE 0,6M</t>
  </si>
  <si>
    <t>SV RECOMP ASF RD COL LARG VALA ATE 0,8M</t>
  </si>
  <si>
    <t>DESMONTE MAT TERC CAT VALA C/ RET/CARGA/</t>
  </si>
  <si>
    <t>SV RECOMP CALC RD COL LARG VALA ATE 1,5M</t>
  </si>
  <si>
    <t>IMPLANTACAO EST CIVIL/MONT BOOST 3X4,5M</t>
  </si>
  <si>
    <t>IMPLANTACAO EST CIVIL/MON BOOST 2,2X2,2M</t>
  </si>
  <si>
    <t>IMPLANTACAO EST CIVIL/MONT BOOST 2,2X3M</t>
  </si>
  <si>
    <t>IMPLANTACAO EST CIVIL/MON BOOST 2,2X3,5M</t>
  </si>
  <si>
    <t>IMPLANTACAO EST CIVIL/MON BOOST 2,2X4M</t>
  </si>
  <si>
    <t>SV IMPL INTERCEPTOR D400 ASF PRF 4M</t>
  </si>
  <si>
    <t>SV IMPL INTERCEPTOR D400 CALC PRF 1,50M</t>
  </si>
  <si>
    <t>SV RECOMP ASF RD COL LARG VALA ATE 0,3M</t>
  </si>
  <si>
    <t>IMPLANTACAO EST CIVIL/MON BOOST 2,2X2,5M</t>
  </si>
  <si>
    <t>IMPLANTACAO EST CIVIL/MON BOOST 2,2X5M</t>
  </si>
  <si>
    <t>SV IMPL INTERCEPTOR D400 CALC PRF 3M</t>
  </si>
  <si>
    <t>SV REBAIXAMENTO LENCOL PRF ATÉ 1M</t>
  </si>
  <si>
    <t>SV REBAIXAMENTO LENÇOL PRF ATE 4M</t>
  </si>
  <si>
    <t>SV IMPL RD COL D150 TERRA PRF 1,50M VALA</t>
  </si>
  <si>
    <t>SV IMPL RD COL D150 ASF 1M VALA 0,30M</t>
  </si>
  <si>
    <t>SV IMPL RD COL D150 ASF 1,25M VALA 0,30M</t>
  </si>
  <si>
    <t>SV IMPL INTERCEPTOR D300 ASF PRF 3M</t>
  </si>
  <si>
    <t>SV IMPL INTERCEPTOR D400 CALC PRF 2M</t>
  </si>
  <si>
    <t>SV IMPL INTERCEPTOR D400 CALC PRF 4M</t>
  </si>
  <si>
    <t>SV REBAIXAMENTO LENCOL PRF ATÉ 2M</t>
  </si>
  <si>
    <t>SV REBAIXAMENTO LENCOL PRF ATE 3M</t>
  </si>
  <si>
    <t>SV REBAIXAMENTO LENÇOL PRF ATE 5M</t>
  </si>
  <si>
    <t>SV REATERRO TROCA MAT SOLO COMUM</t>
  </si>
  <si>
    <t>SV REATERRO TROCA MAT AREIA GROSSA</t>
  </si>
  <si>
    <t>SV REATERRO TROCA MAT PO DE BRITA</t>
  </si>
  <si>
    <t>SV REATERRO TROCA MAT SOLO PROP BENEFIC</t>
  </si>
  <si>
    <t>SV IMPL RD COL DN 150 TERRA PRF 1M VALA</t>
  </si>
  <si>
    <t>SV IMPL RD COL D150 TERRA PRF 1,25M VALA</t>
  </si>
  <si>
    <t>SV IMPL INTERCEPTOR D300 CALC PRF 1,50M</t>
  </si>
  <si>
    <t>SV IMPL INTERCEPTOR D300 CALC PRF 2M</t>
  </si>
  <si>
    <t>SV LOCACAO CAMINHAO TRUCK C/PRANCHA</t>
  </si>
  <si>
    <t>SV DE CONFECÇÃO E INSTALAÇÃO DE GRADEAME</t>
  </si>
  <si>
    <t>SV IMPL RD COL D150 ASF 1,50M VALA 0,30M</t>
  </si>
  <si>
    <t>SV IMPL RD COL D150 CALC 1M VALA 0,30M</t>
  </si>
  <si>
    <t>SV IMPL RD COL D150 CALC 1,25M VL 0,30M</t>
  </si>
  <si>
    <t>SV IMPL RD COL D150 CALC 1,50M VL 0,30M</t>
  </si>
  <si>
    <t>SV IMPL INTERCEPTOR D600 CALC 2M</t>
  </si>
  <si>
    <t>SV IMPL INTERCEPTOR D300 ASF PRF 4M</t>
  </si>
  <si>
    <t>SV IMPL INTERCEPTOR D300 CALC PRF 3M</t>
  </si>
  <si>
    <t>SV IMPL INTERCEPTOR D300 CALC PRF 4M</t>
  </si>
  <si>
    <t>SV IMPL RD COL D150 ASF 2M VALA 0,30M</t>
  </si>
  <si>
    <t>SV IMPL RD COL D150 CALC 2M VALA 0,30M</t>
  </si>
  <si>
    <t>SV IMPL INTERCEPTOR D600 TERRA PROF 4M</t>
  </si>
  <si>
    <t>SV IMPL INTERCEPTOR D800 ASF PROF 2M</t>
  </si>
  <si>
    <t>SV IMPL INTERCEPTOR D300 ASF PRF 1,50M</t>
  </si>
  <si>
    <t>SV LOCACAO CAMINHAO COMB C/MAO OBRA</t>
  </si>
  <si>
    <t>SV LOCACAO CAMINHÃO VÁCUO C/MAO OBRA</t>
  </si>
  <si>
    <t>SV IMPL INTERCEPTOR D600 CALC PRF 3M</t>
  </si>
  <si>
    <t>SV IMPL INTERCEPTOR D600 CALC PROF 4M</t>
  </si>
  <si>
    <t>SV IMPL INTERCEPTOR D600 TERRA PROF 2M</t>
  </si>
  <si>
    <t>SV IMPL INTERCEPTOR D600 TERRA PROF 3M</t>
  </si>
  <si>
    <t>SV IMPL INTERCEPTOR D800 CALC PROF 3M</t>
  </si>
  <si>
    <t>SV IMPL INTERCEPTOR D800 CALC PROF 2M</t>
  </si>
  <si>
    <t>SV IMPL INTERCEPTOR D800 CALC PROF 4M</t>
  </si>
  <si>
    <t>SV IMPL INTERCEPTOR D800 TERRA PROF 4M</t>
  </si>
  <si>
    <t>SV IMPL INTERCEPTOR D800 TERRA PROF 2M</t>
  </si>
  <si>
    <t>SV REBAIXAMENTO LENCOL PRF ATE 1,5 M</t>
  </si>
  <si>
    <t>SV RECOMP ASF RD COL LARG VALA ATE 1,5M</t>
  </si>
  <si>
    <t>SV IMPL INTERCEPTOR D800 TERRA PROF 3M</t>
  </si>
  <si>
    <t>LOCAÇÃO DE MAQ E EQUIP OPERACIONAIS</t>
  </si>
  <si>
    <t>SV MELHORIA LINHA DOSAGEM E ARMAZENAMENT</t>
  </si>
  <si>
    <t>SV DE MANUT DE ROBO DE VIDEO INSPECAO</t>
  </si>
  <si>
    <t>SV DE INSTALAÇÃO E FORNECIMENTO DE CAPOT</t>
  </si>
  <si>
    <t>PERFILAGEM DE POÇO</t>
  </si>
  <si>
    <t>SV INTERLIGACAO (PROJ MAOS E OBRAS)</t>
  </si>
  <si>
    <t>DIA</t>
  </si>
  <si>
    <t>SV DE IMPRIMACAO</t>
  </si>
  <si>
    <t>SV INSTALACAO MONTAGEM E COMISSIONAMENTO</t>
  </si>
  <si>
    <t>SV IMPL RD COL D150 TERRA PRF 2M VALA 0,</t>
  </si>
  <si>
    <t>SV BENEFICIO FUNCIONARIOS DE TERCEIROS</t>
  </si>
  <si>
    <t>SV RECUPERACAO ESTRUTURAS EM FIBRA</t>
  </si>
  <si>
    <t>SV INSTALACAO CHUVEIRO</t>
  </si>
  <si>
    <t>SV DE IMPL RD COL DN 350 TERRA PRF 2M</t>
  </si>
  <si>
    <t>SERVIÇO DE INSTALAÇÃO DE TELEMETRIA</t>
  </si>
  <si>
    <t>SV ENGENHARIA, CONSERVACAO E MAN INFRAES</t>
  </si>
  <si>
    <t>SV EXECUCAO REDE ESGOTO - QTK</t>
  </si>
  <si>
    <t>SV EXECUCAO COLETOR TRONCO/EMISSARIO-QTK</t>
  </si>
  <si>
    <t>SV EXECUCAO REDE EM MND - QTK</t>
  </si>
  <si>
    <t>SV MONTAGEM E INST CORRIMAO AC GALV</t>
  </si>
  <si>
    <t>SV MONTAGEM E INST GUARDA CORPO AC GALV</t>
  </si>
  <si>
    <t>SV RECUPERACAO ESTRUTURA AC GALV</t>
  </si>
  <si>
    <t>SV MONTAGEM E INST GUARDA CORPO FIBRA VD</t>
  </si>
  <si>
    <t>SV MONTAGEM E INST CORRIMAO FIBRA VD</t>
  </si>
  <si>
    <t>SV DE MELHORIAS EM FILTROS DE ETAS</t>
  </si>
  <si>
    <t>LOCAÇÃO MOTOBOMBA</t>
  </si>
  <si>
    <t>SV ENVIO DE SMS (SHORT MESSAGE SERVICE)</t>
  </si>
  <si>
    <t>SV IMPL INTERCEPTOR DN750 TRAVESSIA AÉRE</t>
  </si>
  <si>
    <t>SV DE IMPL DE INTERCEPTOR DN750 TERRA  P</t>
  </si>
  <si>
    <t>SV EXECUCAO LINHA RECALQUE - QTK</t>
  </si>
  <si>
    <t>SV DE IMPL DE EQUIPAMENTO ELET E MEC</t>
  </si>
  <si>
    <t>SV MANUTENCAO MAQ EQUIP OPERACIONAL</t>
  </si>
  <si>
    <t>SV DE IMPL DE INTERCEPTOR DN750 - TERRA</t>
  </si>
  <si>
    <t>INTERCEPTOR DN750 TERRA PROF 2M</t>
  </si>
  <si>
    <t>SV DE IMPL DE EMISSÁRIO DN750 TERRA PROF</t>
  </si>
  <si>
    <t>SV DE IMPL DE EMISSÁRIO DN750 - TRAVESSI</t>
  </si>
  <si>
    <t>SERVIÇO DE PORTARIA</t>
  </si>
  <si>
    <t>SV LIMPEZA DE POÇO DE  CAPTAÇÃO DE ALVEN</t>
  </si>
  <si>
    <t>SV DE REVITALIZAÇÃO EM SUBESTAÇÕES DE EN</t>
  </si>
  <si>
    <t>SV DE IMPL DE LINHA DE RECALQUE DN355</t>
  </si>
  <si>
    <t>MONITORAMENTO REMOTO DE ATIVOS</t>
  </si>
  <si>
    <t>SERVIÇO GRAFICO</t>
  </si>
  <si>
    <t>SV EXECUCAO TRAVESSIA MND PEAD DE225MM</t>
  </si>
  <si>
    <t>SV PINTURA TUBOS EQUIP OPERACIONAL</t>
  </si>
  <si>
    <t>SV CAPINA LIMPEZA CONSERVACAO</t>
  </si>
  <si>
    <t>SV DE INSPEÇÕES, LAUDOS OU PRONTUÁRIOS</t>
  </si>
  <si>
    <t>SV DE USINAGEM TORNEARIA</t>
  </si>
  <si>
    <t>CONTRATO DE PRESTAÇÃO DE SERVIÇOS - MÃO</t>
  </si>
  <si>
    <t>SV DE IMPL DE LINHA DE RECALQUE DN315</t>
  </si>
  <si>
    <t>SV DE IMPL DE LINHA DE RECALQUE DN225</t>
  </si>
  <si>
    <t>SV DE IMPL DE LINHA DE RECALQUE DN160</t>
  </si>
  <si>
    <t>SERVIÇO DE TRANSMISSÃO DE DADOS</t>
  </si>
  <si>
    <t>SV DE MELHORIA MAQ EQUIP</t>
  </si>
  <si>
    <t>SV DE USINAGEM</t>
  </si>
  <si>
    <t>LOCACAO DE MUNCK KM</t>
  </si>
  <si>
    <t>SV DE MANUT ELETRICA EQUIP OPERACIONAL</t>
  </si>
  <si>
    <t>SV ATENDIMENTO RECEPTIVO HUMANO VIDEOCHA</t>
  </si>
  <si>
    <t>SV  SUBSTITUICAO HIDROMETRO</t>
  </si>
  <si>
    <t>SV DE INSTALACAO DE TELEMETRIA COI</t>
  </si>
  <si>
    <t>LOCACAO MAQ E EQUIP OPERACIONAL UNITARIA</t>
  </si>
  <si>
    <t>SV DE IMPL DE COLETOR TRONCO DN 1600</t>
  </si>
  <si>
    <t>SV DE IMPL DE COLETOR TRONCO DN 1800</t>
  </si>
  <si>
    <t>SV DE IMPL DE COLETOR TRONCO DN 2000</t>
  </si>
  <si>
    <t>SV IMPL RD COL ADS 450MM 0-1,25M</t>
  </si>
  <si>
    <t>SV IMPL RD COL ADS 500MM PAV 5,01-6M</t>
  </si>
  <si>
    <t>SV IMPL RD COL ADS 450MM 3,01-4M</t>
  </si>
  <si>
    <t>SV IMPL RD COL ADS 500MM 2,01-3M</t>
  </si>
  <si>
    <t>SV IMPL RD COL ADS 450MM 4,01-5M</t>
  </si>
  <si>
    <t>SV IMPL RD COL ADS 500MM 4,01-5M</t>
  </si>
  <si>
    <t>SV DE IMPL DE COLETOR TRONCO DN 1500</t>
  </si>
  <si>
    <t>SV IMPL RD COL PEAD 500MM PAV 3,01-4M</t>
  </si>
  <si>
    <t>SV IMPL RD COL PEAD 500MM 6,01-7M</t>
  </si>
  <si>
    <t>SV IMPL RD COL ADS 450MM 2,01-3M</t>
  </si>
  <si>
    <t>SV IMPL RD COL ADS 500MM 1,26-2M</t>
  </si>
  <si>
    <t>SV IMPL RD COL PEAD 355MM 2,01-3M</t>
  </si>
  <si>
    <t>SV IMPL RD COL PEAD 500MM 1,26-2M</t>
  </si>
  <si>
    <t>SV IMPL RD COL ADS 450MM PAV 4,01-5M</t>
  </si>
  <si>
    <t>SV IMPL RD COL ADS 500MM PAV 2,01-3M</t>
  </si>
  <si>
    <t>SV IMPL RD COL ADS 500MM 6,01-7M</t>
  </si>
  <si>
    <t>SV ENVIO DE COMUNICADO DIGITAL</t>
  </si>
  <si>
    <t>SV IMPL RD COL PVC 150MM PAV 6,01-7M</t>
  </si>
  <si>
    <t>SV IMPL RD COL PVC 200MM PAV 1,26-2M</t>
  </si>
  <si>
    <t>SV IMPL RD COL PVC 150MM 0-1,25M</t>
  </si>
  <si>
    <t>SV IMPL RD COL PVC 200MM PAV 6,01-7M</t>
  </si>
  <si>
    <t>SV IMPL RD COL PVC 250MM PAV 4,01-5M</t>
  </si>
  <si>
    <t>SV IMPL RD COL PVC 150MM 4,01-5M</t>
  </si>
  <si>
    <t>SV IMPL RD COL PVC 150MM 5,01-6M</t>
  </si>
  <si>
    <t>SV IMPL RD COL PVC 200MM 4,01-5M</t>
  </si>
  <si>
    <t>SV IMPL RD COL PVC 150MM 6,01-7M</t>
  </si>
  <si>
    <t>SV IMPL RD COL PVC 200MM 5,01-6M</t>
  </si>
  <si>
    <t>SV IMPL RD COL PVC 250MM 2,01-3M</t>
  </si>
  <si>
    <t>SV IMPL RD COL PEAD 200MM PVM 0-1,25M</t>
  </si>
  <si>
    <t>SV IMPL RD COL PVC 200MM 6,01-7M</t>
  </si>
  <si>
    <t>SV IMPL RD COL PVC 250MM 3,01-4M</t>
  </si>
  <si>
    <t>SV IMPL RD COL PVC 200MM 0-1,25M</t>
  </si>
  <si>
    <t>SV IMPL RD COL PVC 200MM 3,01-4M</t>
  </si>
  <si>
    <t>SV IMPL RD COL PVC 250MM PAV 2,01-3M</t>
  </si>
  <si>
    <t>SV IMPL RD COL PVC 250MM PAV 0-1,25M</t>
  </si>
  <si>
    <t>SV IMPL RD COL PVC 250MM PAV 1,26-2M</t>
  </si>
  <si>
    <t>SV IMPL RD COL PVC 250MM 0-1,25M</t>
  </si>
  <si>
    <t>SV IMPL RD COL PVC 300MM PAV 5,01-6M</t>
  </si>
  <si>
    <t>SV IMPL RD COL PVC 200MM 2,01-3M</t>
  </si>
  <si>
    <t>SV IMPL RD COL PVC 250MM PAV 6,01-7M</t>
  </si>
  <si>
    <t>SV IMPL RD COL PVC 250MM 1,26-2M</t>
  </si>
  <si>
    <t>SV IMPL RD COL PVC 250MM 4,01-5M</t>
  </si>
  <si>
    <t>SV IMPL RD COL PVC 300MM 1,26-2M</t>
  </si>
  <si>
    <t>SV IMPL RD COL PVC 250MM 5,01-6M</t>
  </si>
  <si>
    <t>SV IMPL RD COL PVC 300MM PAV 0-1,25M</t>
  </si>
  <si>
    <t>SV IMPL RD COL PVC 250MM 6,01-7M</t>
  </si>
  <si>
    <t>SV IMPL RD COL PVC 300MM PAV 1,26-2M</t>
  </si>
  <si>
    <t>SV IMPL RD COL PVC 400MM PAV 0-1,25M</t>
  </si>
  <si>
    <t>SV IMPL RD COL PVC 300MM PAV 2,01-3M</t>
  </si>
  <si>
    <t>SV IMPL RD COL PVC 300MM 2,01-3M</t>
  </si>
  <si>
    <t>SV IMPL RD COL PVC 300MM PAV 3,01-4M</t>
  </si>
  <si>
    <t>SV IMPL RD COL PVC 300MM PAV 6,01-7M</t>
  </si>
  <si>
    <t>SV IMPL RD COL PVC 300MM 0-1,25M</t>
  </si>
  <si>
    <t>SV IMPL RD COL PVC 300MM 3,01-4M</t>
  </si>
  <si>
    <t>SV IMPL RD COL PVC 400MM 1,26-2M</t>
  </si>
  <si>
    <t>SV IMPL RD COL PVC 450MM PAV 2,01-3M</t>
  </si>
  <si>
    <t>SV IMPL RD COL PVC 300MM 4,01-5M</t>
  </si>
  <si>
    <t>SV IMPL RD COL PVC 300MM 6,01-7M</t>
  </si>
  <si>
    <t>SV IMPL RD COL PVC 400MM PAV 1,26-2M</t>
  </si>
  <si>
    <t>SV IMPL RD COL PVC 300MM 5,01-6M</t>
  </si>
  <si>
    <t>SV IMPL RD COL PVC 400MM 2,01-3M</t>
  </si>
  <si>
    <t>SV IMPL RD COL PVC 400MM PAV 2,01-3M</t>
  </si>
  <si>
    <t>SV IMPL RD COL PVC 400MM PAV 5,01-6M</t>
  </si>
  <si>
    <t>SV IMPL RD COL PVC 450MM PAV 1,26-2M</t>
  </si>
  <si>
    <t>SV IMPL RD COL PVC 400MM PAV 3,01-4M</t>
  </si>
  <si>
    <t>SV IMPL RD COL PVC 400MM PAV 4,01-5M</t>
  </si>
  <si>
    <t>SV IMPL RD COL PVC 400MM 0-1,25M</t>
  </si>
  <si>
    <t>SV IMPL RD COL PVC 450MM PAV 5,01-6M</t>
  </si>
  <si>
    <t>SV IMPL RD COL PVC 400MM 3,01-4M</t>
  </si>
  <si>
    <t>SV IMPL RD COL PVC 400MM 4,01-5M</t>
  </si>
  <si>
    <t>SV IMPL RD COL PVC 400MM PAV 6,01-7M</t>
  </si>
  <si>
    <t>SV IMPL RD COL PVC 400MM 5,01-6M</t>
  </si>
  <si>
    <t>SV IMPL RD COL PVC 450MM PAV 0-1,25M</t>
  </si>
  <si>
    <t>SV IMPL RD COL PVC 450MM PAV 3,01-4M</t>
  </si>
  <si>
    <t>SV IMPL RD COL PVC 400MM 6,01-7M</t>
  </si>
  <si>
    <t>SV IMPL RD COL PVC 450MM PAV 4,01-5M</t>
  </si>
  <si>
    <t>SV IMPL RD COL PEAD 90MM PAV 1,26-2M</t>
  </si>
  <si>
    <t>SV IMPL RD COL PVC 450MM PAV 6,01-7M</t>
  </si>
  <si>
    <t>SV IMPL RD COL PEAD 450MM 1,26-2M</t>
  </si>
  <si>
    <t>SV IMPL RD COL PEAD 90MM PAV 5,01-6M</t>
  </si>
  <si>
    <t>SV IMPL RD COL PVC 450MM 2,01-3M</t>
  </si>
  <si>
    <t>SV IMPL RD COL PVC 450MM 3,01-4M</t>
  </si>
  <si>
    <t>SV IMPL RD COL PEAD 90MM PAV 3,01-4M</t>
  </si>
  <si>
    <t>SV IMPL RD COL PVC 450MM 4,01-5M</t>
  </si>
  <si>
    <t>SV IMPL RD COL PVC 450MM 0-1,25M</t>
  </si>
  <si>
    <t>SV IMPL RD COL PEAD 90MM 2,01-3M</t>
  </si>
  <si>
    <t>SV IMPL RD COL PVC 450MM 5,01-6M</t>
  </si>
  <si>
    <t>SV IMPL RD COL PEAD 90MM 4,01-5M</t>
  </si>
  <si>
    <t>SV IMPL RD COL PEAD 140MM PAV 6,01-7M</t>
  </si>
  <si>
    <t>SV IMPL RD COL PEAD 160MM PAV 3,01-4M</t>
  </si>
  <si>
    <t>SV IMPL RD COL PVC 450MM 6,01-7M</t>
  </si>
  <si>
    <t>SV IMPL RD COL PEAD 90MM 3,01-4M</t>
  </si>
  <si>
    <t>SV IMPL RD COL PEAD 140MM 0-1,25M</t>
  </si>
  <si>
    <t>SV IMPL RD COL PEAD 160MM PAV 4,01-5M</t>
  </si>
  <si>
    <t>SV IMPL RD COL PEAD 90MM PAV 0-1,25M</t>
  </si>
  <si>
    <t>SV IMPL RD COL PEAD 90MM 0-1,25M</t>
  </si>
  <si>
    <t>SV IMPL RD COL PEAD 140MM 2,01-3M</t>
  </si>
  <si>
    <t>SV IMPL RD COL PEAD 160MM 0-1,25M</t>
  </si>
  <si>
    <t>SV IMPL RD COL PEAD 180MM PAV 1,26-2M</t>
  </si>
  <si>
    <t>SV IMPL RD COL PEAD 90MM PAV 2,01-3M</t>
  </si>
  <si>
    <t>SV IMPL RD COL PEAD 90MM 5,01-6M</t>
  </si>
  <si>
    <t>SV IMPL RD COL PEAD 90MM PAV 4,01-5M</t>
  </si>
  <si>
    <t>SV IMPL RD COL PEAD 140MM PAV 2,01-3M</t>
  </si>
  <si>
    <t>SV IMPL RD COL PEAD 90MM PAV 6,01-7M</t>
  </si>
  <si>
    <t>SV IMPL RD COL PEAD 140MM PAV 3,01-4M</t>
  </si>
  <si>
    <t>SV IMPL RD COL PEAD 90MM 1,26-2M</t>
  </si>
  <si>
    <t>SV IMPL RD COL PEAD 140MM PAV 5,01-6M</t>
  </si>
  <si>
    <t>SV IMPL RD COL PEAD 140MM PAV 0-1,25M</t>
  </si>
  <si>
    <t>SV IMPL RD COL PEAD 140MM 1,26-2M</t>
  </si>
  <si>
    <t>SV IMPL RD COL PEAD 160MM PAV 6,01-7M</t>
  </si>
  <si>
    <t>SV IMPL RD COL PEAD 180MM PAV 3,01-4M</t>
  </si>
  <si>
    <t>SV IMPL RD COL PEAD 180MM 6,01-7M</t>
  </si>
  <si>
    <t>SV IMPL RD COL PEAD 140MM PAV 1,26-2M</t>
  </si>
  <si>
    <t>SV IMPL RD COL PEAD 90MM 6,01-7M</t>
  </si>
  <si>
    <t>SV IMPL RD COL PEAD 140MM 4,01-5M</t>
  </si>
  <si>
    <t>SV IMPL RD COL PEAD 160MM 2,01-3M</t>
  </si>
  <si>
    <t>SV IMPL RD COL PEAD 180MM 0-1,25M</t>
  </si>
  <si>
    <t>SV IMPL RD COL PEAD 200MM 2,01-3M</t>
  </si>
  <si>
    <t>SV IMPL RD COL PEAD 140MM PAV 4,01-5M</t>
  </si>
  <si>
    <t>SV IMPL RD COL PEAD 160MM PAV 1,26-2M</t>
  </si>
  <si>
    <t>SV IMPL RD COL PEAD 160MM 4,01-5M</t>
  </si>
  <si>
    <t>SV IMPL RD COL PEAD 180MM 1,26-2M</t>
  </si>
  <si>
    <t>SV IMPL RD COL PEAD 200MM PAV 2,01-3M</t>
  </si>
  <si>
    <t>SV IMPL RD COL PEAD 225MM PAV 1,26-2M</t>
  </si>
  <si>
    <t>SV IMPL RD COL PEAD 140MM 3,01-4M</t>
  </si>
  <si>
    <t>SV IMPL RD COL PEAD 180MM 2,01-3M</t>
  </si>
  <si>
    <t>SV IMPL RD COL PEAD 200MM PAV 6,01-7M</t>
  </si>
  <si>
    <t>SV IMPL RD COL PEAD 140MM 5,01-6M</t>
  </si>
  <si>
    <t>SV IMPL RD COL PEAD 160MM PAV 5,01-6M</t>
  </si>
  <si>
    <t>SV IMPL RD COL PEAD 180MM PAV 4,01-5M</t>
  </si>
  <si>
    <t>SV IMPL RD COL PEAD 160MM PAV 0-1,25M</t>
  </si>
  <si>
    <t>SV IMPL RD COL PEAD 160MM 5,01-6M</t>
  </si>
  <si>
    <t>SV IMPL RD COL PEAD 180MM 5,01-6M</t>
  </si>
  <si>
    <t>SV IMPL RD COL PEAD 200MM 1,26-2M</t>
  </si>
  <si>
    <t>SV IMPL RD COL PE100 140MM 6,01-7M</t>
  </si>
  <si>
    <t>SV IMPL RD COL PE100 160MM 1,26-2M</t>
  </si>
  <si>
    <t>SV IMPL RD COL PE100 180MM PVM 5,01-6M</t>
  </si>
  <si>
    <t>SV IMPL RD COL PEAD 160MM PAV 2,01-3M</t>
  </si>
  <si>
    <t>SV IMPL RD COL PEAD 160MM 3,01-4M</t>
  </si>
  <si>
    <t>SV IMPL RD COL PEAD 180MM PAV 6,01-7M</t>
  </si>
  <si>
    <t>SV IMPL RD COL PEAD 180MM PAV 0-1,25M</t>
  </si>
  <si>
    <t>SV IMPL RD COL PEAD 180MM PAV 2,01-3M</t>
  </si>
  <si>
    <t>SV IMPL RD COL PEAD 200MM PAV 0-1,25M</t>
  </si>
  <si>
    <t>SV IMPL RD COL PEAD 180MM 4,01-5M</t>
  </si>
  <si>
    <t>SV IMPL RD COL PEAD 200MM 0-1,25M</t>
  </si>
  <si>
    <t>SV IMPL RD COL PEAD 355MM PAV 1,26-2M</t>
  </si>
  <si>
    <t>SV IMPL RD COL PEAD 200MM PAV 1,26-2M</t>
  </si>
  <si>
    <t>SV IMPL RD COL PEAD 200MM PAV 3,01-4M</t>
  </si>
  <si>
    <t>SV IMPL RD COL PEAD 200MM 4,01-5M</t>
  </si>
  <si>
    <t>SV IMPL RD COL PEAD 225MM 4,01-5M</t>
  </si>
  <si>
    <t>SV IMPL RD COL PEAD 250MM 2,01-3M</t>
  </si>
  <si>
    <t>SV IMPL RD COL PEAD 200MM PAV 4,01-5M</t>
  </si>
  <si>
    <t>SV IMPL RD COL PEAD 200MM PAV 5,01-6M</t>
  </si>
  <si>
    <t>SV IMPL RD COL PEAD 225MM PAV 3,01-4M</t>
  </si>
  <si>
    <t>SV IMPL RD COL PEAD 200MM 3,01-4M</t>
  </si>
  <si>
    <t>SV IMPL RD COL PEAD 225MM PAV 4,01-5M</t>
  </si>
  <si>
    <t>SV IMPL RD COL PEAD 250MM PAV 0-1,25M</t>
  </si>
  <si>
    <t>SV IMPL RD COL PEAD 225MM PAV 0-1,25M</t>
  </si>
  <si>
    <t>SV IMPL RD COL PEAD 250MM PAV 2,01-3M</t>
  </si>
  <si>
    <t>SV IMPL RD COL PEAD 350MM PAV 0-1,25M</t>
  </si>
  <si>
    <t>SV IMPL RD COL PEAD 350MM 5,01-6M</t>
  </si>
  <si>
    <t>SV IMPL RD COL PEAD 200MM 5,01-6M</t>
  </si>
  <si>
    <t>SV IMPL RD COL PEAD 225MM 0-1,25M</t>
  </si>
  <si>
    <t>SV IMPL RD COL PEAD 250MM PAV 6,01-7M</t>
  </si>
  <si>
    <t>SV IMPL RD COL PEAD 200MM 6,01-7M</t>
  </si>
  <si>
    <t>SV IMPL RD COL PEAD 225MM PAV 2,01-3M</t>
  </si>
  <si>
    <t>SV IMPL RD COL PEAD 225MM PAV 5,01-6M</t>
  </si>
  <si>
    <t>SV IMPL RD COL PEAD 225MM PAV 6,01-7M</t>
  </si>
  <si>
    <t>SV IMPL RD COL PEAD 250MM PAV 4,01-5M</t>
  </si>
  <si>
    <t>SV IMPL RD COL PEAD 250MM 1,26-2M</t>
  </si>
  <si>
    <t>SV IMPL RD COL PEAD 225MM 2,01-3M</t>
  </si>
  <si>
    <t>SV IMPL RD COL PEAD 250MM PAV 5,01-6M</t>
  </si>
  <si>
    <t>SV IMPL RD COL PEAD 225MM 3,01-4M</t>
  </si>
  <si>
    <t>SV IMPL RD COL PEAD 250MM 0-1,25M</t>
  </si>
  <si>
    <t>SV IMPL RD COL PEAD 350MM PAV 4,01-5M</t>
  </si>
  <si>
    <t>SV IMPL RD COL PEAD 225MM 5,01-6M</t>
  </si>
  <si>
    <t>SV IMPL RD COL PEAD 250MM 3,01-4M</t>
  </si>
  <si>
    <t>SV IMPL RD COL PEAD 350MM PAV 3,01-4M</t>
  </si>
  <si>
    <t>SV IMPL RD COL PEAD 225MM 1,26-2M</t>
  </si>
  <si>
    <t>SV IMPL RD COL PEAD 250MM PAV 3,01-4M</t>
  </si>
  <si>
    <t>SV IMPL RD COL PEAD 350MM PAV 6,01-7M</t>
  </si>
  <si>
    <t>SV IMPL RD COL PEAD 225MM 6,01-7M</t>
  </si>
  <si>
    <t>SV IMPL RD COL PEAD 250MM 4,01-5M</t>
  </si>
  <si>
    <t>SV IMPL RD COL PEAD 250MM PAV 1,26-2M</t>
  </si>
  <si>
    <t>SV IMPL RD COL PEAD 250MM 6,01-7M</t>
  </si>
  <si>
    <t>SV IMPL RD COL PEAD 350MM 4,01-5M</t>
  </si>
  <si>
    <t>SV IMPL RD COL PEAD 355MM 1,26-2M</t>
  </si>
  <si>
    <t>SV IMPL RD COL PEAD 250MM 5,01-6M</t>
  </si>
  <si>
    <t>SV IMPL RD COL PEAD 350MM PAV 1,26-2M</t>
  </si>
  <si>
    <t>SV IMPL RD COL PEAD 350MM 3,01-4M</t>
  </si>
  <si>
    <t>SV IMPL RD COL PEAD 355MM 0-1,25M</t>
  </si>
  <si>
    <t>SV IMPL RD COL PEAD 350MM PAV 2,01-3M</t>
  </si>
  <si>
    <t>SV IMPL RD COL PEAD 350MM 6,01-7M</t>
  </si>
  <si>
    <t>SV IMPL RD COL PEAD 355MM 4,01-5M</t>
  </si>
  <si>
    <t>SV IMPL RD COL PEAD 500MM 5,01-6M</t>
  </si>
  <si>
    <t>SV IMPL RD COL PEAD 350MM PAV 5,01-6M</t>
  </si>
  <si>
    <t>SV IMPL RD COL PEAD 355MM PAV 6,01-7M</t>
  </si>
  <si>
    <t>SV IMPL RD COL PEAD 500MM PAV 1,26-2M</t>
  </si>
  <si>
    <t>SV IMPL RD COL ADS 450MM PAV 3,01-4M</t>
  </si>
  <si>
    <t>SV IMPL RD COL PEAD 350MM 1,26-2M</t>
  </si>
  <si>
    <t>SV IMPL RD COL PEAD 355MM PAV 4,01-5M</t>
  </si>
  <si>
    <t>SV IMPL RD COL PEAD 500MM PAV 4,01-5M</t>
  </si>
  <si>
    <t>SV IMPL RD COL PEAD 350MM 2,01-3M</t>
  </si>
  <si>
    <t>SV IMPL RD COL PEAD 355MM PAV 5,01-6M</t>
  </si>
  <si>
    <t>SV IMPL RD COL PEAD 350MM 0-1,25M</t>
  </si>
  <si>
    <t>SV IMPL RD COL PEAD 355MM 3,01-4M</t>
  </si>
  <si>
    <t>SV IMPL RD COL PEAD 355MM PAV 0-1,25M</t>
  </si>
  <si>
    <t>SV IMPL RD COL PEAD 355MM 5,01-6M</t>
  </si>
  <si>
    <t>SV IMPL RD COL PEAD 500MM 2,01-3M</t>
  </si>
  <si>
    <t>SV IMPL RD COL ADS 450MM PAV 6,01-7M</t>
  </si>
  <si>
    <t>SV IMPL RD COL PEAD 355MM PAV 2,01-3M</t>
  </si>
  <si>
    <t>SV IMPL RD COL PEAD 355MM PAV 3,01-4M</t>
  </si>
  <si>
    <t>SV DE IMPL LIN RECALQUE DN 250 MND</t>
  </si>
  <si>
    <t>SV IMPL RD COL PVC 350MM PAV 2,01-3,00M</t>
  </si>
  <si>
    <t>SV IMPL RD COL PEAD 355MM 6,01-7M</t>
  </si>
  <si>
    <t>SV IMPL RD COL PEAD 500MM 3,01-4M</t>
  </si>
  <si>
    <t>SV IMPL RD COL PEAD 500MM PAV 0-1,25M</t>
  </si>
  <si>
    <t>SV IMPL RD COL ADS 450MM PAV 0-1,25M</t>
  </si>
  <si>
    <t>SV IMPL RD COL PEAD 500MM PAV 5,01-6M</t>
  </si>
  <si>
    <t>SV IMPL RD COL ADS 450MM PAV 2,01-3M</t>
  </si>
  <si>
    <t>SV IMPL RD COL ADS 450MM 5,01-6M</t>
  </si>
  <si>
    <t>SV IMPL RD COL ADS 500MM 3,01-4M</t>
  </si>
  <si>
    <t>SV IMPL RD COL PEAD 500MM PAV 6,01-7M</t>
  </si>
  <si>
    <t>SV IMPL RD COL PEAD 500MM 4,01-5M</t>
  </si>
  <si>
    <t>SV IMPL RD COL ADS 500MM PAV 1,26-2M</t>
  </si>
  <si>
    <t>SV IMPL RD COL ADS 500MM PAV 6,01-7M</t>
  </si>
  <si>
    <t>SV IMPL RD COL PEAD 500MM PAV 2,01-3M</t>
  </si>
  <si>
    <t>SV IMPL RD COL PEAD 500MM 0-1,25M</t>
  </si>
  <si>
    <t>SV IMPL RD COL ADS 450MM 1,26-2M</t>
  </si>
  <si>
    <t>SV IMPL RD COL ADS 450MM PAV 1,26-2M</t>
  </si>
  <si>
    <t>SV IMPL RD COL ADS 450MM PAV 5,01-6M</t>
  </si>
  <si>
    <t>SV IMPL RD COL ADS 500MM PAV 4,01-5M</t>
  </si>
  <si>
    <t>SVSV IMPL RD COL PVC 150MM PAV 0-1,25M</t>
  </si>
  <si>
    <t>SV IMPL RD COL PVC 200MM PAV 3,01-4M</t>
  </si>
  <si>
    <t>SV IMPL RD COL ADS 450MM 6,01-7M</t>
  </si>
  <si>
    <t>SV IMPL RD COL ADS 500MM PAV 0-1,25M</t>
  </si>
  <si>
    <t>SV IMPL RD COL FOFO 200MM AEREO 0-0,78M</t>
  </si>
  <si>
    <t>SV IMPL RD COL ADS 500MM PAV 3,01-4M</t>
  </si>
  <si>
    <t>SV IMPL RD COL ADS 500MM 0-1,25M</t>
  </si>
  <si>
    <t>SV IMPL RD COL ADS 500MM 5,01-6M</t>
  </si>
  <si>
    <t>SV IMPL RD COL PEAD 180MM PAV 5,01-6M</t>
  </si>
  <si>
    <t>SV IMPL RD COL PEAD 160MM 1,26-2M</t>
  </si>
  <si>
    <t>SV IMPL RD COL PVC 450MM 1,26-2M</t>
  </si>
  <si>
    <t>SV DE IMPL DE REDE COL DN450 PAV 3,0M</t>
  </si>
  <si>
    <t>SV IMPL RD COL PVC 150MM PAV 4,01-5M</t>
  </si>
  <si>
    <t>SV IMPL RD COL PVC 200MM PAV 2,01-3M</t>
  </si>
  <si>
    <t>SV IMPL RD COL PVC 150MM 1,26-2M</t>
  </si>
  <si>
    <t>SV IMPL RD COL PVC 200MM PAV 4,01-5M</t>
  </si>
  <si>
    <t>SV IMPL RD COL PVC 150MM PAV 1,26-2M</t>
  </si>
  <si>
    <t>SV IMPL RD COL PVC 150MM PAV 5,01-6M</t>
  </si>
  <si>
    <t>SV IMPL RD COL PEAD 160MM 6,01-7M</t>
  </si>
  <si>
    <t>SV IMPL RD COL PEAD 180MM 3,01-4M</t>
  </si>
  <si>
    <t>SV IMPL RD COL PVC 150MM PAV 2,01-3M</t>
  </si>
  <si>
    <t>SV IMPL RD COL PVC 150MM 3,01-4M</t>
  </si>
  <si>
    <t>SV IMPL RD COL PVC 200MM 1,26-2M</t>
  </si>
  <si>
    <t>SV IMPL RD COL PVC 250MM PAV 5,01-6M</t>
  </si>
  <si>
    <t>SV IMPL RD COL PVC 300MM PAV 4,01-5M</t>
  </si>
  <si>
    <t>SV IMPL RD COL PVC 150MM 2,01-3M</t>
  </si>
  <si>
    <t>SV IMPL RD COL PVC 200MM PAV 5,01-6M</t>
  </si>
  <si>
    <t>SV IMPL RD COL PVC 250MM PAV 3,01-4M</t>
  </si>
  <si>
    <t>SV IMPL RD COL PVC 150MM PAV 3,01-4M</t>
  </si>
  <si>
    <t>SV COLETA DESTINACAO RESIDUOS TO (CAPEX)</t>
  </si>
  <si>
    <t>SV DE DESENVOLVIMENTO DE SOFTWARE</t>
  </si>
  <si>
    <t>SV DE IMPL DE REDE COL DN450 PAV 1,50M</t>
  </si>
  <si>
    <t>SV DE IMPL DE REDE COL DN450 PAV 2,00M</t>
  </si>
  <si>
    <t>SV IMPL RD COL PVC 350MM 1,26-2,00M</t>
  </si>
  <si>
    <t>SV DE VIGILANCIA PATRIMONIAL</t>
  </si>
  <si>
    <t>SV CONSULTORIA AMBIENTAL</t>
  </si>
  <si>
    <t>SV IMPL RD COL PVC 350MM 5,01-6,00M</t>
  </si>
  <si>
    <t>Ampliação da Estação de Tratamento de Água da ETA Manilha e reforço do sistema de recalque de água bruta e tratada até a primeira reservação do sistema de abastecimento de água de Itaboraí/RJ, e implantação do tratamento de lodo.</t>
  </si>
  <si>
    <t>Escopo</t>
  </si>
  <si>
    <t>O/13B.28014.A.TA.I.005</t>
  </si>
  <si>
    <t>SERVIÇOS DE ESCAVAÇÃO</t>
  </si>
  <si>
    <t>1.1.2</t>
  </si>
  <si>
    <t>Fornecimento, montagem e desmontagem de formas</t>
  </si>
  <si>
    <t>1.1.3</t>
  </si>
  <si>
    <t xml:space="preserve">Fornecimento, corte, dobra e instalação do aço </t>
  </si>
  <si>
    <t>1.1.4</t>
  </si>
  <si>
    <t>Fornecimento e aplicação de concreto conforme o projeto</t>
  </si>
  <si>
    <t>1.1.5</t>
  </si>
  <si>
    <t xml:space="preserve">Serviço de impermeabilização </t>
  </si>
  <si>
    <t>1.2.2</t>
  </si>
  <si>
    <t>O/13B.28014.A.TA.I.00507</t>
  </si>
  <si>
    <t xml:space="preserve">Código de serviço </t>
  </si>
  <si>
    <t>Será remunerado por quantidade efetivamente executada sendo a quantidade aqui informada meramente estimativa.</t>
  </si>
  <si>
    <t>RDO e Relatório fotográfico aprovado pela fiscalização</t>
  </si>
  <si>
    <t>2.1.2</t>
  </si>
  <si>
    <t>2.1.3</t>
  </si>
  <si>
    <t>kg</t>
  </si>
  <si>
    <t>2.1.4</t>
  </si>
  <si>
    <t>Fornecimento e aplicação de concreto conforme o projeto e procedimentos Aegea</t>
  </si>
  <si>
    <t>2.1.5</t>
  </si>
  <si>
    <t>Colocar serviço de impermeabilização ou deixar implícito dentro do serviço de concretagem ?</t>
  </si>
  <si>
    <t>SERVIÇOS DE INSTALAÇÕES HIDRÁULICAS</t>
  </si>
  <si>
    <t>Fornecimento, instalação e montagem de comporta de fundo em aço inox vão = 800 x 800mmm. Incluindo juntas, parafusos e todos equipamentos e acessórios necessários a instalação.</t>
  </si>
  <si>
    <t>Graat</t>
  </si>
  <si>
    <t>2.2.2</t>
  </si>
  <si>
    <t xml:space="preserve">Fornecimento e instalação dos tubos PP Aço Carbono SCH 40 com diametros de 5 polegadas, incluindo conexões, válvulas, juntas, parafusos e acessórios necessários, confome o projeto. </t>
  </si>
  <si>
    <t>2.2.3</t>
  </si>
  <si>
    <t>Fornecimento, instalação e montagem de comportas vertedoura em aço inox vão 400 x 400 mm(LxH) com atuador elétrico. Incluindo juntas, parafusos e todos equipamentos e acessórios necessários a instalação.</t>
  </si>
  <si>
    <t>2.2.4</t>
  </si>
  <si>
    <t>Fornecimento, instalação e montagem de comportas vertedoura em aço inox vão 600 x 400 mm(LxH) com atuador elétrico. Incluindo juntas, parafusos e todos equipamentos e acessórios necessários a instalação.</t>
  </si>
  <si>
    <t>2.2.5</t>
  </si>
  <si>
    <t>Ligações de interface entre o floculador mecanizado e os módulos de tratamento, conforme projeto, incluindo tubulações, conexões, juntas, parafusos, acessórios e todos os equipamentos necessários para a interligação.</t>
  </si>
  <si>
    <t>2.3</t>
  </si>
  <si>
    <t>2.3.1</t>
  </si>
  <si>
    <t>Fornecimento e Instalação elétrica do floculador mecanizado e interligação elétrica entre o QFC01 e o floculador, conforme o padrão do projeto AEGEA. Incluindo, quadros elétricos, cabos, eletrodutos, eletrocalhas, suportes e demais esquipamentos e acessórios necessários. Incluindo todos os equipamentos, serviços e acessórios necessários para a instalação.</t>
  </si>
  <si>
    <t>Fornecimento e instalação elétrica e automação do floculador mecanizado, conforme o projeto. Incluindo todos os equipamentos, serviços e acessórios necessários para a instalação.</t>
  </si>
  <si>
    <t>3.1.2</t>
  </si>
  <si>
    <t>3.1.3</t>
  </si>
  <si>
    <t>3.1.4</t>
  </si>
  <si>
    <t>3.1.5</t>
  </si>
  <si>
    <t>Serviço de escavação</t>
  </si>
  <si>
    <t>4.1.2</t>
  </si>
  <si>
    <t>4.1.3</t>
  </si>
  <si>
    <t>4.1.4</t>
  </si>
  <si>
    <t>Fornecimento e instalação elétrica e automação do Filtro (exceto o fornecimento do equipamento). Incluindo todos os equipamentos, serviços e acessórios necessários para a instalação.</t>
  </si>
  <si>
    <t>5.1.2</t>
  </si>
  <si>
    <t>5.1.3</t>
  </si>
  <si>
    <t>5.1.4</t>
  </si>
  <si>
    <t>5.1.5</t>
  </si>
  <si>
    <t>5.2.2</t>
  </si>
  <si>
    <t>Instalação dos sopradores de ar(Q=504 m³/h - P=4,5 mca)</t>
  </si>
  <si>
    <t>SERVIÇOS DE INSTALACAO MONTAGEM E COMISSIONAMENTO</t>
  </si>
  <si>
    <t>Fornecimento e instalação elétrica e automação para dos sopradores de ar Q=504 m³/h - P=4,5 mca (exceto o fornecimento do equipamento). Incluindo todos os equipamentos, serviços e acessórios necessários para a instalação.</t>
  </si>
  <si>
    <t>6.1.3</t>
  </si>
  <si>
    <t>6.1.4</t>
  </si>
  <si>
    <t>6.1.5</t>
  </si>
  <si>
    <t>6.2.1</t>
  </si>
  <si>
    <t>6.2.2</t>
  </si>
  <si>
    <t>O/13A.24115.A.TA.M.001</t>
  </si>
  <si>
    <t>7.1.2</t>
  </si>
  <si>
    <t>7.1.3</t>
  </si>
  <si>
    <t>7.1.4</t>
  </si>
  <si>
    <t>7.1.5</t>
  </si>
  <si>
    <t>Fornecimento, corte, dobra e instalação do aço, incluindo tela de aço.</t>
  </si>
  <si>
    <t>7.1.6</t>
  </si>
  <si>
    <t>7.1.7</t>
  </si>
  <si>
    <t>7.2.2</t>
  </si>
  <si>
    <t>7.3.2</t>
  </si>
  <si>
    <t>7.3.3</t>
  </si>
  <si>
    <t>7.3.4</t>
  </si>
  <si>
    <t>Instalação de Misturador Submersível RW 2022 1,6 KW do Tald (exceto o fornecimento do equipamento),conforme projeto. Incluindo juntas, parafusos e todos equipamentos e acessórios necessários a instalação.</t>
  </si>
  <si>
    <t>7.3.5</t>
  </si>
  <si>
    <t>Instalação da bomba de deslocamento positivo Q=50 m³/h - P= 2  bar(exceto o fornecimento da bomba),conforme projeto. Incluindo juntas, parafusos e todos equipamentos e acessórios necessários a instalação.</t>
  </si>
  <si>
    <t>7.3.6</t>
  </si>
  <si>
    <t>7.3.7</t>
  </si>
  <si>
    <t>Fornecimento e instalação elétrica e automação para Misturador Submersível RW 2022 1,6 KW do Tald (exceto o fornecimento do equipamento). Incluindo todos os equipamentos, serviços e acessórios necessários para a instalação.</t>
  </si>
  <si>
    <t>Fornecimento e instalação elétrica e automação para bomba de deslocamento positivo Q=50 m³/h  P= 2  bar(exceto o fornecimento da bomba). Incluindo todos os equipamentos, serviços e acessórios necessários para a instalação.</t>
  </si>
  <si>
    <t>8.1.2</t>
  </si>
  <si>
    <t>8.1.3</t>
  </si>
  <si>
    <t>8.1.4</t>
  </si>
  <si>
    <t>8.1.5</t>
  </si>
  <si>
    <t>Fornecimento e aplicação de concreto, incluindo aditivo cristalizante, conforme o projeto.</t>
  </si>
  <si>
    <t>8.1.6</t>
  </si>
  <si>
    <t>8.2.2</t>
  </si>
  <si>
    <t>8.2.3</t>
  </si>
  <si>
    <t>8.2.4</t>
  </si>
  <si>
    <t>8.2.5</t>
  </si>
  <si>
    <t>8.2.6</t>
  </si>
  <si>
    <t>8.2.7</t>
  </si>
  <si>
    <t>8.2.8</t>
  </si>
  <si>
    <t>Fornecimento e instalação da bomba de deslocamento positivo Q=5,0 m³/h - P= 2  bar(exceto o fornecimento da bomba),conforme projeto. Incluindo juntas, parafusos e todos equipamentos e acessórios necessários a instalação.</t>
  </si>
  <si>
    <t>8.2.9</t>
  </si>
  <si>
    <t>8.2.10</t>
  </si>
  <si>
    <t>8.3.2</t>
  </si>
  <si>
    <t>8.3.3</t>
  </si>
  <si>
    <t>8.3.4</t>
  </si>
  <si>
    <t>8.3.5</t>
  </si>
  <si>
    <t>Fornecimento e Instalação de tampas em PRFV (Vão 700x700mm - Folha 900x900mm), conforme projeto, incluindo estrutura de suporte. Considerando todos os serviços, materiais, acessórios e equipamentos necessários a instalação.</t>
  </si>
  <si>
    <t>8.3.6</t>
  </si>
  <si>
    <t>8.3.7</t>
  </si>
  <si>
    <t>Fornecimento e instalação de abraçadeiras em aço inox C=0,70 m, conforme projeto. Considerando todos os serviços, materiais, acessórios e equipamentos necessários a instalação.</t>
  </si>
  <si>
    <t>Fornecimento e instalação elétrica e automação para bomba de deslocamento positivo Q=5,0 m³/h - P= 2  bar(exceto o fornecimento da bomba). Incluindo todos os equipamentos, serviços e acessórios necessários para a instalação.</t>
  </si>
  <si>
    <t>9.1.2</t>
  </si>
  <si>
    <t>9.1.3</t>
  </si>
  <si>
    <t>9.1.4</t>
  </si>
  <si>
    <t>9.1.5</t>
  </si>
  <si>
    <t>10.1.3</t>
  </si>
  <si>
    <t>10.1.4</t>
  </si>
  <si>
    <t>10.1.5</t>
  </si>
  <si>
    <t>10.1.6</t>
  </si>
  <si>
    <t>10.2.2</t>
  </si>
  <si>
    <t>10.2.3</t>
  </si>
  <si>
    <t>10.2.4</t>
  </si>
  <si>
    <t>10.2.5</t>
  </si>
  <si>
    <t>10.2.6</t>
  </si>
  <si>
    <t>10.2.7</t>
  </si>
  <si>
    <t>10.2.8</t>
  </si>
  <si>
    <t>Fornecimento e instalação da bomba de deslocamento positivo Q=350 L/h - P= 1 bar(exceto o fornecimento da bomba),conforme projeto. Incluindo juntas, parafusos e todos equipamentos e acessórios necessários a instalação.</t>
  </si>
  <si>
    <t>10.2.9</t>
  </si>
  <si>
    <t>Fornecimento e instalação da bomba de deslocamento positivo Q=680 L/h - P= 1 bar(exceto o fornecimento da bomba),conforme projeto. Incluindo juntas, parafusos e todos equipamentos e acessórios necessários a instalação.</t>
  </si>
  <si>
    <t>10.2.10</t>
  </si>
  <si>
    <t>Fornecimento e instalação de Misturador Estático DN 100 da ETL (exceto o fornecimento do equipamento),conforme projeto. Incluindo juntas, parafusos e todos equipamentos e acessórios necessários a instalação.</t>
  </si>
  <si>
    <t>10.2.11</t>
  </si>
  <si>
    <t>10.2.12</t>
  </si>
  <si>
    <t>Fornecimento e instalação de Prensa parafuso Q= 4,0 m³/h (exceto o fornecimento do equipamento),conforme projeto. Incluindo juntas, parafusos e todos equipamentos e acessórios necessários a instalação.</t>
  </si>
  <si>
    <t>10.2.13</t>
  </si>
  <si>
    <t>10.2.14</t>
  </si>
  <si>
    <t>10.2.15</t>
  </si>
  <si>
    <t xml:space="preserve">Fornecimento e instalação de torneira parde bica reta corpo bronze latão cromada 2MCA 04 a 14 14 L/MIN POL 3/4, conforme NBR 10281. incluindo conexões, válvulas, juntas, parafusos, acessórios necessários, confome o projeto. </t>
  </si>
  <si>
    <t>Fornecimento e Instalação de Veneziana Industrial 1,10x0,68 m. Considerando todos os serviços, materiais, acessórios e equipamentos necessários a instalação.</t>
  </si>
  <si>
    <t>Fornecimento e Instalação de Porta Metálica de abrir Duas folhas (H=4,00m L=1,50m). Considerando todos os serviços, materiais, acessórios e equipamentos necessários a instalação.</t>
  </si>
  <si>
    <t>Fornecimento e Instalação do conjunto talha e troley Elétrica (Perfil "I'' W200x19,3mm - C=6,80m - CAP=1000 kg). Considerando todos os serviços, materiais, acessórios e equipamentos necessários a instalação.</t>
  </si>
  <si>
    <t>Fornecimento e Instalação de grade de piso em PRFV (280 x 820 mm), conforme projeto, incluindo estrutura de suporte. Considerando todos os serviços, materiais, acessórios e equipamentos necessários a instalação.</t>
  </si>
  <si>
    <t>Fornecimento e instalação elétrica e automação para bomba de deslocamento positivo Q=350 L/h  P= 1 bar(exceto o fornecimento da bomba). Incluindo todos os equipamentos, serviços e acessórios necessários para a instalação.</t>
  </si>
  <si>
    <t>Fornecimento e instalação elétrica e automação bomba de deslocamento positivo Q=680 L/h - P= 1 bar(exceto o fornecimento da bomba). Incluindo todos os equipamentos, serviços e acessórios necessários para a instalação.</t>
  </si>
  <si>
    <t>Fornecimento e instalação elétrica e automação para bMisturador Estático DN 100 da ETL (exceto o fornecimento do equipamento). Incluindo todos os equipamentos, serviços e acessórios necessários para a instalação.</t>
  </si>
  <si>
    <t>Fornecimento e instalação elétrica e automação para Prensa parafuso Q= 4,0 m³/h (exceto o fornecimento do equipamento). Incluindo todos os equipamentos, serviços e acessórios necessários para a instalação.</t>
  </si>
  <si>
    <t>Fornecimento e instalação elétrica e automação para conjunto talha e troley Elétrica (Perfil "I'' W200x19,3mm - C=6,80m - CAP=1000 kg),conforme projeto. Incluindo todos os equipamentos, serviços e acessórios necessários para a instalação.</t>
  </si>
  <si>
    <t xml:space="preserve">Fornecimento e instalação de Niple Redução FG BSP , incluindo conexões, válvulas, juntas, parafusos, acessórios necessários, confome o projeto. </t>
  </si>
  <si>
    <t>'Fornecimento e instalação de bomba centrífuga Q=40 m³/h hm=14,2 mca - P=5 cv (exceto o fornecimento da bomba),conforme projeto. Incluindo juntas, parafusos e todos equipamentos e acessórios necessários a instalação.</t>
  </si>
  <si>
    <t>Fornecimento e instalação elétrica e automação para bomba centrífuga Q=40 m³/h hm=14,2 mca - P=5 cv (exceto o fornecimento da bomba), conforme o projeto. Incluindo todos os equipamentos, serviços e acessórios necessários para a instalação.</t>
  </si>
  <si>
    <t>12.1.2</t>
  </si>
  <si>
    <t>12.1.3</t>
  </si>
  <si>
    <t xml:space="preserve">SERVIÇOS DE INSTALAÇÕES HIDRÁULICAS </t>
  </si>
  <si>
    <t>Fornecimento e instalação elétrica e automação para bomba centrífuga Q=50 l/s hm=47,3 mca da EE de retrolavagem( exceto o fornecimento da bomba), conforme o projeto. Incluindo todos os equipamentos, serviços e acessórios necessários para a instalação.</t>
  </si>
  <si>
    <t xml:space="preserve">SERVIÇOS DE MONTAGEM </t>
  </si>
  <si>
    <t xml:space="preserve">Por que juntou 3 itens diferentes  ? Será que teremos codigo de serviço p isso  ? </t>
  </si>
  <si>
    <t>Fornecimento e Instalação de STOP LOG PRFV (VÃO= 500 mm - h=400mm), conforme projeto, incluindo estrutura de suporte. Considerando todos os serviços, materiais, acessórios e equipamentos necessários a instalação.</t>
  </si>
  <si>
    <t>Fornecimento e Instalação de STOP LOG PRFV (VÃO= 500 mm - h=850mm), conforme projeto, incluindo estrutura de suporte. Considerando todos os serviços, materiais, acessórios e equipamentos necessários a instalação.</t>
  </si>
  <si>
    <t>Fornecimento e Instalação de tampas em PRFV antiderrapante(630x900mm), conforme projeto, incluindo estrutura de suporte. Considerando todos os serviços, materiais, acessórios e equipamentos necessários a instalação.</t>
  </si>
  <si>
    <t>Fornecimento e Instalação de crepina em polipropileno para retrolabagem com aberturas de 2,0 mm (375 unidades por filtro), conforme projeto, incluindo estrutura de suporte. Considerando todos os serviços, materiais, acessórios e equipamentos necessários a instalação.</t>
  </si>
  <si>
    <t>Fornecimento e Instalação de STOP LOG PRFV (VÃO: h= 0,70 m L=0,43 m), conforme projeto, incluindo estrutura de suporte. Considerando todos os serviços, materiais, acessórios e equipamentos necessários a instalação.</t>
  </si>
  <si>
    <t>Fornecimento e Instalação de Atuador Elétrico1/4 de volta para válvula borboleta, conforme projeto, incluindo estrutura de suporte. Considerando todos os serviços, materiais, acessórios e equipamentos necessários a instalação.</t>
  </si>
  <si>
    <t>Fornecimento e instalação elétrica e automação para Atuador Elétrico1/4 de volta para válvula borboleta, conforme o projeto. Incluindo todos os equipamentos, serviços e acessórios necessários para a instalação.</t>
  </si>
  <si>
    <t>RESERVATÓRIO DE ÁGUA TRATADA</t>
  </si>
  <si>
    <t>SERVIÇOS DE MONTAGEM E INSTALAÇÃO GUARDA CORPO FIBRA VIDRO</t>
  </si>
  <si>
    <t>Fornecimento e Instalação de escada em  PRFV, conforme projeto. Considerando todos os serviços, materiais, acessórios e equipamentos necessários a instalação. Medida pelo sua altura total.</t>
  </si>
  <si>
    <t>68.90</t>
  </si>
  <si>
    <t>16.1.4</t>
  </si>
  <si>
    <t>16.1.5</t>
  </si>
  <si>
    <t>16.1.6</t>
  </si>
  <si>
    <t xml:space="preserve">REFORMA DO PRÉDIO ADMISTRATIVO </t>
  </si>
  <si>
    <t xml:space="preserve">Demolição e remoção de estruturas de concreto, incluindo transporte e destinação final </t>
  </si>
  <si>
    <t xml:space="preserve">Demoliçãoe remoção  de estruturas metálicas, incluindo transporte e destinação final </t>
  </si>
  <si>
    <t>17.1.3</t>
  </si>
  <si>
    <t>17.1.4</t>
  </si>
  <si>
    <t>17.1.5</t>
  </si>
  <si>
    <t>18.1</t>
  </si>
  <si>
    <t xml:space="preserve">Assentamento de tubo de concreto armado para drenagem,incluindo conexões e acessórios necessários, conforme o projeto </t>
  </si>
  <si>
    <t xml:space="preserve">Assentamento de tubo PB PVC esgosto série normal DN 150, incluindo conexões e acessórios necessários, conforme o projeto </t>
  </si>
  <si>
    <t xml:space="preserve">Assentamento de tubo PB PVC esgosto série normal DN 200, incluindo conexões e acessórios necessários, conforme o projeto </t>
  </si>
  <si>
    <t xml:space="preserve">Execução de Pv e instalação de tampão de ferro para tráfego leve, conforme o projeto. </t>
  </si>
  <si>
    <t xml:space="preserve">19.1 </t>
  </si>
  <si>
    <t>Assentamento de tubo soldável PP PVC aguá fria DN 25, incluindo conexões e acessórios necessários, conforme o projeto.</t>
  </si>
  <si>
    <t>Assentamento de tubo soldável PP PVC aguá fria DN 32,incluindo conexões e acessórios necessários, conforme o projeto.</t>
  </si>
  <si>
    <t>Assentamento de tubo soldável PP PVC aguá fria DN 50, incluindo conexões e acessórios necessários, conforme o projeto.</t>
  </si>
  <si>
    <t>20.1.2</t>
  </si>
  <si>
    <t>20.1.3</t>
  </si>
  <si>
    <t>20.1.4</t>
  </si>
  <si>
    <t>20.1.5</t>
  </si>
  <si>
    <t>21.1.2</t>
  </si>
  <si>
    <t>21.1.3</t>
  </si>
  <si>
    <t>21.1.4</t>
  </si>
  <si>
    <t>21.1.5</t>
  </si>
  <si>
    <t>Fornecimento e Instalação de tampas de Concreto (600x300mm), conforme projeto, incluindo estrutura de suporte. Considerando todos os serviços, materiais, acessórios e equipamentos necessários a instalação.</t>
  </si>
  <si>
    <t>Fornecimento e Instação  do sistema de combate a incêndio, conforme as normas vigentes (ABNT e Corpo de Bombeiros). Incluindo extintores, sinalização, iluminação de emergência e demais dispositivos necessários, incluindo todos os materiais, serviços e equipamentos para instalação.</t>
  </si>
  <si>
    <t>C</t>
  </si>
  <si>
    <t>Q</t>
  </si>
  <si>
    <t>Total</t>
  </si>
  <si>
    <t>g1</t>
  </si>
  <si>
    <t>g2</t>
  </si>
  <si>
    <t>g3</t>
  </si>
  <si>
    <t>g4</t>
  </si>
  <si>
    <t>área</t>
  </si>
  <si>
    <t>profundidade</t>
  </si>
  <si>
    <t>volume</t>
  </si>
  <si>
    <t>Lodo</t>
  </si>
  <si>
    <t>Elevatória</t>
  </si>
  <si>
    <t>recuperação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</si>
</sst>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&quot;.&quot;00&quot;.&quot;0000"/>
    <numFmt numFmtId="166" formatCode="[$-416]mmmm\-yy;@"/>
    <numFmt numFmtId="167" formatCode="&quot; R$ &quot;#,##0.00\ ;&quot; R$ (&quot;#,##0.00\);&quot; R$ -&quot;#\ ;@\ "/>
    <numFmt numFmtId="168" formatCode="#,##0.00\ ;&quot; (&quot;#,##0.00\);&quot; -&quot;#\ ;@\ "/>
    <numFmt numFmtId="169" formatCode="_([$€-2]* #,##0.00_);_([$€-2]* \(#,##0.00\);_([$€-2]* &quot;-&quot;??_)"/>
    <numFmt numFmtId="170" formatCode="_(&quot;R$ &quot;* #,##0.00_);_(&quot;R$ &quot;* \(#,##0.00\);_(&quot;R$ &quot;* &quot;-&quot;??_);_(@_)"/>
    <numFmt numFmtId="171" formatCode="_(&quot;R$ &quot;* #,##0.00_);_(&quot;R$ &quot;* \(#,##0.00\);_(&quot;R$ &quot;* \-??_);_(@_)"/>
    <numFmt numFmtId="172" formatCode="_(* #,##0.00_);_(* \(#,##0.00\);_(* \-??_);_(@_)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color theme="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8"/>
      <color indexed="72"/>
      <name val="Arial"/>
      <family val="2"/>
    </font>
    <font>
      <b/>
      <sz val="18"/>
      <color indexed="56"/>
      <name val="Cambria"/>
      <family val="2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2"/>
    </font>
    <font>
      <sz val="9"/>
      <color theme="1"/>
      <name val="Cambria"/>
      <family val="2"/>
      <scheme val="major"/>
    </font>
    <font>
      <sz val="10"/>
      <name val="Times New Roman"/>
      <family val="1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000000"/>
      <name val="Calibr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8.5"/>
      <name val="Arial"/>
      <family val="2"/>
    </font>
    <font>
      <sz val="11"/>
      <name val="Arial"/>
      <family val="2"/>
    </font>
    <font>
      <sz val="11"/>
      <color theme="1"/>
      <name val="Aptos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rgb="FF002060"/>
        <bgColor indexed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72">
    <xf numFmtId="0" fontId="0" fillId="0" borderId="0"/>
    <xf numFmtId="164" fontId="9" fillId="0" borderId="0" applyFont="0" applyFill="0" applyBorder="0" applyAlignment="0" applyProtection="0"/>
    <xf numFmtId="0" fontId="8" fillId="0" borderId="0"/>
    <xf numFmtId="0" fontId="9" fillId="0" borderId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7" fillId="0" borderId="0"/>
    <xf numFmtId="167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ill="0" applyBorder="0" applyAlignment="0" applyProtection="0"/>
    <xf numFmtId="171" fontId="15" fillId="0" borderId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7" fillId="0" borderId="0"/>
    <xf numFmtId="0" fontId="18" fillId="0" borderId="0" applyAlignment="0">
      <alignment vertical="top" wrapText="1"/>
      <protection locked="0"/>
    </xf>
    <xf numFmtId="0" fontId="18" fillId="0" borderId="0" applyAlignment="0">
      <alignment vertical="top" wrapText="1"/>
      <protection locked="0"/>
    </xf>
    <xf numFmtId="0" fontId="18" fillId="0" borderId="0" applyAlignment="0">
      <alignment vertical="top" wrapText="1"/>
      <protection locked="0"/>
    </xf>
    <xf numFmtId="0" fontId="18" fillId="0" borderId="0" applyAlignment="0">
      <alignment vertical="top" wrapText="1"/>
      <protection locked="0"/>
    </xf>
    <xf numFmtId="0" fontId="18" fillId="0" borderId="0" applyAlignment="0">
      <alignment vertical="top" wrapText="1"/>
      <protection locked="0"/>
    </xf>
    <xf numFmtId="0" fontId="18" fillId="0" borderId="0" applyAlignment="0">
      <alignment vertical="top" wrapText="1"/>
      <protection locked="0"/>
    </xf>
    <xf numFmtId="0" fontId="18" fillId="0" borderId="0" applyAlignment="0">
      <alignment vertical="top" wrapText="1"/>
      <protection locked="0"/>
    </xf>
    <xf numFmtId="0" fontId="18" fillId="0" borderId="0" applyAlignment="0">
      <alignment vertical="top" wrapText="1"/>
      <protection locked="0"/>
    </xf>
    <xf numFmtId="9" fontId="15" fillId="0" borderId="0" applyFont="0" applyFill="0" applyBorder="0" applyAlignment="0" applyProtection="0"/>
    <xf numFmtId="9" fontId="15" fillId="0" borderId="0" applyFill="0" applyBorder="0" applyAlignment="0" applyProtection="0"/>
    <xf numFmtId="9" fontId="9" fillId="0" borderId="0" applyFill="0" applyBorder="0" applyAlignment="0" applyProtection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5" fillId="0" borderId="0" applyFill="0" applyBorder="0" applyAlignment="0" applyProtection="0"/>
    <xf numFmtId="43" fontId="7" fillId="0" borderId="0" applyFont="0" applyFill="0" applyBorder="0" applyAlignment="0" applyProtection="0"/>
    <xf numFmtId="172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8" fillId="0" borderId="0" applyAlignment="0">
      <alignment vertical="top" wrapText="1"/>
      <protection locked="0"/>
    </xf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5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" fillId="0" borderId="0"/>
    <xf numFmtId="167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169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20" fillId="0" borderId="0" applyNumberFormat="0" applyFill="0" applyBorder="0" applyAlignment="0" applyProtection="0"/>
    <xf numFmtId="0" fontId="21" fillId="0" borderId="0"/>
    <xf numFmtId="0" fontId="7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170" fontId="9" fillId="0" borderId="0" applyFont="0" applyFill="0" applyBorder="0" applyAlignment="0" applyProtection="0"/>
    <xf numFmtId="0" fontId="23" fillId="0" borderId="0"/>
    <xf numFmtId="0" fontId="7" fillId="0" borderId="0"/>
    <xf numFmtId="43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9" fillId="0" borderId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  <xf numFmtId="0" fontId="2" fillId="0" borderId="0"/>
    <xf numFmtId="44" fontId="24" fillId="0" borderId="0" applyFont="0" applyFill="0" applyBorder="0" applyAlignment="0" applyProtection="0"/>
    <xf numFmtId="0" fontId="1" fillId="0" borderId="0"/>
  </cellStyleXfs>
  <cellXfs count="200">
    <xf numFmtId="0" fontId="0" fillId="0" borderId="0" xfId="0"/>
    <xf numFmtId="0" fontId="9" fillId="0" borderId="2" xfId="0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39" fontId="9" fillId="0" borderId="0" xfId="1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27" fillId="2" borderId="3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7" borderId="2" xfId="0" quotePrefix="1" applyFont="1" applyFill="1" applyBorder="1" applyAlignment="1">
      <alignment horizontal="center" vertical="top"/>
    </xf>
    <xf numFmtId="39" fontId="30" fillId="7" borderId="0" xfId="1" applyNumberFormat="1" applyFont="1" applyFill="1" applyBorder="1" applyAlignment="1">
      <alignment horizontal="center" vertical="top" wrapText="1"/>
    </xf>
    <xf numFmtId="164" fontId="30" fillId="7" borderId="0" xfId="1" applyFont="1" applyFill="1" applyBorder="1" applyAlignment="1">
      <alignment horizontal="right" vertical="top"/>
    </xf>
    <xf numFmtId="0" fontId="11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left" vertical="center"/>
    </xf>
    <xf numFmtId="166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30" fillId="7" borderId="0" xfId="0" quotePrefix="1" applyFont="1" applyFill="1" applyAlignment="1">
      <alignment horizontal="left" vertical="top" wrapText="1"/>
    </xf>
    <xf numFmtId="0" fontId="30" fillId="7" borderId="0" xfId="0" applyFont="1" applyFill="1" applyAlignment="1">
      <alignment horizontal="center" vertical="top" wrapText="1"/>
    </xf>
    <xf numFmtId="0" fontId="10" fillId="4" borderId="2" xfId="0" quotePrefix="1" applyFont="1" applyFill="1" applyBorder="1" applyAlignment="1">
      <alignment horizontal="center" vertical="center"/>
    </xf>
    <xf numFmtId="0" fontId="10" fillId="4" borderId="0" xfId="0" quotePrefix="1" applyFont="1" applyFill="1" applyAlignment="1">
      <alignment horizontal="left" vertical="center" wrapText="1"/>
    </xf>
    <xf numFmtId="0" fontId="10" fillId="4" borderId="0" xfId="0" applyFont="1" applyFill="1" applyAlignment="1">
      <alignment horizontal="center" vertical="center" wrapText="1"/>
    </xf>
    <xf numFmtId="39" fontId="10" fillId="4" borderId="0" xfId="1" applyNumberFormat="1" applyFont="1" applyFill="1" applyBorder="1" applyAlignment="1">
      <alignment horizontal="center" vertical="center" wrapText="1"/>
    </xf>
    <xf numFmtId="164" fontId="10" fillId="4" borderId="0" xfId="1" applyFont="1" applyFill="1" applyBorder="1" applyAlignment="1">
      <alignment horizontal="right" vertical="center"/>
    </xf>
    <xf numFmtId="0" fontId="10" fillId="6" borderId="0" xfId="0" quotePrefix="1" applyFont="1" applyFill="1" applyAlignment="1">
      <alignment horizontal="left" vertical="center" wrapText="1"/>
    </xf>
    <xf numFmtId="0" fontId="10" fillId="6" borderId="0" xfId="0" applyFont="1" applyFill="1" applyAlignment="1">
      <alignment horizontal="center" vertical="center" wrapText="1"/>
    </xf>
    <xf numFmtId="39" fontId="10" fillId="6" borderId="0" xfId="1" applyNumberFormat="1" applyFont="1" applyFill="1" applyBorder="1" applyAlignment="1">
      <alignment horizontal="center" vertical="center" wrapText="1"/>
    </xf>
    <xf numFmtId="164" fontId="10" fillId="6" borderId="0" xfId="1" applyFont="1" applyFill="1" applyBorder="1" applyAlignment="1">
      <alignment horizontal="right" vertical="center"/>
    </xf>
    <xf numFmtId="0" fontId="9" fillId="5" borderId="0" xfId="0" quotePrefix="1" applyFont="1" applyFill="1" applyAlignment="1">
      <alignment horizontal="left" vertical="center" wrapText="1"/>
    </xf>
    <xf numFmtId="0" fontId="9" fillId="5" borderId="0" xfId="0" applyFont="1" applyFill="1" applyAlignment="1">
      <alignment horizontal="center" vertical="center" wrapText="1"/>
    </xf>
    <xf numFmtId="39" fontId="9" fillId="5" borderId="0" xfId="1" applyNumberFormat="1" applyFont="1" applyFill="1" applyBorder="1" applyAlignment="1">
      <alignment horizontal="center" vertical="center" wrapText="1"/>
    </xf>
    <xf numFmtId="44" fontId="9" fillId="0" borderId="0" xfId="788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6" borderId="0" xfId="0" quotePrefix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4" fontId="10" fillId="0" borderId="0" xfId="1" applyFont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30" fillId="7" borderId="0" xfId="1" applyNumberFormat="1" applyFont="1" applyFill="1" applyBorder="1" applyAlignment="1">
      <alignment horizontal="center" vertical="top" wrapText="1"/>
    </xf>
    <xf numFmtId="44" fontId="30" fillId="7" borderId="0" xfId="870" applyFont="1" applyFill="1" applyBorder="1" applyAlignment="1">
      <alignment horizontal="center" vertical="top"/>
    </xf>
    <xf numFmtId="4" fontId="10" fillId="4" borderId="0" xfId="1" applyNumberFormat="1" applyFont="1" applyFill="1" applyBorder="1" applyAlignment="1">
      <alignment horizontal="center" vertical="center" wrapText="1"/>
    </xf>
    <xf numFmtId="44" fontId="10" fillId="4" borderId="0" xfId="870" applyFont="1" applyFill="1" applyBorder="1" applyAlignment="1">
      <alignment horizontal="center" vertical="center"/>
    </xf>
    <xf numFmtId="44" fontId="10" fillId="6" borderId="0" xfId="870" applyFont="1" applyFill="1" applyBorder="1" applyAlignment="1">
      <alignment horizontal="center" vertical="center"/>
    </xf>
    <xf numFmtId="44" fontId="9" fillId="0" borderId="0" xfId="870" applyFont="1" applyFill="1" applyBorder="1" applyAlignment="1">
      <alignment horizontal="center" vertical="center" wrapText="1"/>
    </xf>
    <xf numFmtId="44" fontId="9" fillId="0" borderId="0" xfId="870" applyFont="1" applyFill="1" applyBorder="1" applyAlignment="1">
      <alignment horizontal="center" vertical="center"/>
    </xf>
    <xf numFmtId="0" fontId="9" fillId="0" borderId="0" xfId="0" applyFont="1"/>
    <xf numFmtId="20" fontId="0" fillId="0" borderId="0" xfId="0" applyNumberFormat="1"/>
    <xf numFmtId="44" fontId="10" fillId="6" borderId="0" xfId="87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6" borderId="2" xfId="0" quotePrefix="1" applyFont="1" applyFill="1" applyBorder="1" applyAlignment="1">
      <alignment horizontal="center" vertical="center"/>
    </xf>
    <xf numFmtId="0" fontId="9" fillId="6" borderId="0" xfId="0" quotePrefix="1" applyFont="1" applyFill="1" applyAlignment="1">
      <alignment horizontal="left" vertical="center" wrapText="1"/>
    </xf>
    <xf numFmtId="0" fontId="33" fillId="8" borderId="0" xfId="0" applyFont="1" applyFill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30" fillId="7" borderId="0" xfId="0" quotePrefix="1" applyFont="1" applyFill="1" applyAlignment="1">
      <alignment horizontal="center" vertical="top" wrapText="1"/>
    </xf>
    <xf numFmtId="0" fontId="10" fillId="4" borderId="0" xfId="0" quotePrefix="1" applyFont="1" applyFill="1" applyAlignment="1">
      <alignment horizontal="center" vertical="center" wrapText="1"/>
    </xf>
    <xf numFmtId="0" fontId="9" fillId="5" borderId="0" xfId="0" quotePrefix="1" applyFont="1" applyFill="1" applyAlignment="1">
      <alignment horizontal="center" vertical="center" wrapText="1"/>
    </xf>
    <xf numFmtId="0" fontId="9" fillId="9" borderId="0" xfId="0" quotePrefix="1" applyFont="1" applyFill="1" applyAlignment="1">
      <alignment horizontal="left" vertical="center" wrapText="1"/>
    </xf>
    <xf numFmtId="0" fontId="9" fillId="0" borderId="0" xfId="0" quotePrefix="1" applyFont="1" applyAlignment="1">
      <alignment horizontal="left" vertical="center" wrapText="1"/>
    </xf>
    <xf numFmtId="0" fontId="9" fillId="10" borderId="0" xfId="0" quotePrefix="1" applyFont="1" applyFill="1" applyAlignment="1">
      <alignment horizontal="left" vertical="center" wrapText="1"/>
    </xf>
    <xf numFmtId="0" fontId="0" fillId="9" borderId="0" xfId="0" quotePrefix="1" applyFill="1" applyAlignment="1">
      <alignment horizontal="left" vertical="center" wrapText="1"/>
    </xf>
    <xf numFmtId="0" fontId="9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0" fillId="0" borderId="0" xfId="0" applyNumberFormat="1"/>
    <xf numFmtId="0" fontId="26" fillId="0" borderId="7" xfId="0" applyFont="1" applyBorder="1" applyAlignment="1">
      <alignment horizontal="center" vertical="center"/>
    </xf>
    <xf numFmtId="0" fontId="25" fillId="5" borderId="8" xfId="0" applyFont="1" applyFill="1" applyBorder="1" applyAlignment="1">
      <alignment horizontal="center" vertical="center"/>
    </xf>
    <xf numFmtId="166" fontId="9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164" fontId="10" fillId="4" borderId="3" xfId="1" applyFont="1" applyFill="1" applyBorder="1" applyAlignment="1">
      <alignment horizontal="center" vertical="center"/>
    </xf>
    <xf numFmtId="164" fontId="10" fillId="6" borderId="3" xfId="1" applyFont="1" applyFill="1" applyBorder="1" applyAlignment="1">
      <alignment horizontal="center" vertical="center"/>
    </xf>
    <xf numFmtId="44" fontId="9" fillId="0" borderId="3" xfId="788" applyFont="1" applyFill="1" applyBorder="1" applyAlignment="1">
      <alignment horizontal="center" vertical="center" wrapText="1"/>
    </xf>
    <xf numFmtId="44" fontId="9" fillId="0" borderId="3" xfId="788" applyFont="1" applyFill="1" applyBorder="1" applyAlignment="1">
      <alignment horizontal="center" wrapText="1"/>
    </xf>
    <xf numFmtId="0" fontId="28" fillId="0" borderId="6" xfId="0" applyFont="1" applyBorder="1" applyAlignment="1">
      <alignment horizontal="center" vertical="center"/>
    </xf>
    <xf numFmtId="164" fontId="30" fillId="7" borderId="3" xfId="1" applyFont="1" applyFill="1" applyBorder="1" applyAlignment="1">
      <alignment horizontal="center" vertical="center"/>
    </xf>
    <xf numFmtId="0" fontId="0" fillId="5" borderId="0" xfId="0" quotePrefix="1" applyFill="1" applyAlignment="1">
      <alignment horizontal="center" vertical="center" wrapText="1"/>
    </xf>
    <xf numFmtId="0" fontId="9" fillId="6" borderId="0" xfId="0" quotePrefix="1" applyFont="1" applyFill="1" applyAlignment="1">
      <alignment horizontal="center" vertical="center" wrapText="1"/>
    </xf>
    <xf numFmtId="0" fontId="9" fillId="9" borderId="0" xfId="0" quotePrefix="1" applyFont="1" applyFill="1" applyAlignment="1">
      <alignment horizontal="center" vertical="center" wrapText="1"/>
    </xf>
    <xf numFmtId="0" fontId="0" fillId="9" borderId="0" xfId="0" quotePrefix="1" applyFill="1" applyAlignment="1">
      <alignment horizontal="center" vertical="center" wrapText="1"/>
    </xf>
    <xf numFmtId="0" fontId="34" fillId="0" borderId="0" xfId="0" quotePrefix="1" applyFont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39" fontId="0" fillId="0" borderId="0" xfId="1" applyNumberFormat="1" applyFont="1" applyAlignment="1">
      <alignment horizontal="center" vertical="center" wrapText="1"/>
    </xf>
    <xf numFmtId="44" fontId="0" fillId="0" borderId="0" xfId="870" applyFont="1" applyAlignment="1">
      <alignment horizontal="center" vertical="center" wrapText="1"/>
    </xf>
    <xf numFmtId="0" fontId="0" fillId="10" borderId="0" xfId="0" quotePrefix="1" applyFill="1" applyAlignment="1">
      <alignment horizontal="left" vertical="center" wrapText="1"/>
    </xf>
    <xf numFmtId="0" fontId="0" fillId="5" borderId="0" xfId="0" applyFill="1" applyAlignment="1">
      <alignment horizontal="center" vertical="center" wrapText="1"/>
    </xf>
    <xf numFmtId="39" fontId="0" fillId="5" borderId="0" xfId="1" applyNumberFormat="1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39" fontId="9" fillId="9" borderId="0" xfId="1" applyNumberFormat="1" applyFont="1" applyFill="1" applyBorder="1" applyAlignment="1">
      <alignment horizontal="center" vertical="center" wrapText="1"/>
    </xf>
    <xf numFmtId="0" fontId="9" fillId="10" borderId="0" xfId="0" quotePrefix="1" applyFont="1" applyFill="1" applyAlignment="1">
      <alignment vertical="center" wrapText="1"/>
    </xf>
    <xf numFmtId="0" fontId="34" fillId="10" borderId="0" xfId="0" quotePrefix="1" applyFont="1" applyFill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/>
    </xf>
    <xf numFmtId="0" fontId="10" fillId="4" borderId="0" xfId="0" quotePrefix="1" applyFont="1" applyFill="1" applyAlignment="1">
      <alignment horizontal="left" vertical="top" wrapText="1"/>
    </xf>
    <xf numFmtId="164" fontId="27" fillId="2" borderId="0" xfId="1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6" fillId="4" borderId="2" xfId="0" quotePrefix="1" applyFont="1" applyFill="1" applyBorder="1" applyAlignment="1">
      <alignment horizontal="center" vertical="center"/>
    </xf>
    <xf numFmtId="0" fontId="36" fillId="4" borderId="0" xfId="0" quotePrefix="1" applyFont="1" applyFill="1" applyAlignment="1">
      <alignment horizontal="left" vertical="center" wrapText="1"/>
    </xf>
    <xf numFmtId="0" fontId="36" fillId="4" borderId="0" xfId="0" quotePrefix="1" applyFont="1" applyFill="1" applyAlignment="1">
      <alignment horizontal="center" vertical="center" wrapText="1"/>
    </xf>
    <xf numFmtId="0" fontId="36" fillId="4" borderId="0" xfId="0" applyFont="1" applyFill="1" applyAlignment="1">
      <alignment horizontal="center" vertical="center" wrapText="1"/>
    </xf>
    <xf numFmtId="39" fontId="36" fillId="4" borderId="0" xfId="1" applyNumberFormat="1" applyFont="1" applyFill="1" applyBorder="1" applyAlignment="1">
      <alignment horizontal="center" vertical="center" wrapText="1"/>
    </xf>
    <xf numFmtId="4" fontId="36" fillId="4" borderId="0" xfId="1" applyNumberFormat="1" applyFont="1" applyFill="1" applyBorder="1" applyAlignment="1">
      <alignment horizontal="center" vertical="center" wrapText="1"/>
    </xf>
    <xf numFmtId="44" fontId="36" fillId="4" borderId="0" xfId="870" applyFont="1" applyFill="1" applyBorder="1" applyAlignment="1">
      <alignment horizontal="center" vertical="center"/>
    </xf>
    <xf numFmtId="164" fontId="36" fillId="4" borderId="0" xfId="1" applyFont="1" applyFill="1" applyBorder="1" applyAlignment="1">
      <alignment horizontal="right" vertical="center"/>
    </xf>
    <xf numFmtId="164" fontId="36" fillId="4" borderId="3" xfId="1" applyFont="1" applyFill="1" applyBorder="1" applyAlignment="1">
      <alignment horizontal="center" vertical="center"/>
    </xf>
    <xf numFmtId="0" fontId="35" fillId="6" borderId="2" xfId="0" quotePrefix="1" applyFont="1" applyFill="1" applyBorder="1" applyAlignment="1">
      <alignment horizontal="center" vertical="center"/>
    </xf>
    <xf numFmtId="0" fontId="35" fillId="6" borderId="0" xfId="0" quotePrefix="1" applyFont="1" applyFill="1" applyAlignment="1">
      <alignment horizontal="left" vertical="center" wrapText="1"/>
    </xf>
    <xf numFmtId="0" fontId="35" fillId="6" borderId="0" xfId="0" quotePrefix="1" applyFont="1" applyFill="1" applyAlignment="1">
      <alignment horizontal="center" vertical="center" wrapText="1"/>
    </xf>
    <xf numFmtId="0" fontId="36" fillId="6" borderId="0" xfId="0" applyFont="1" applyFill="1" applyAlignment="1">
      <alignment horizontal="center" vertical="center" wrapText="1"/>
    </xf>
    <xf numFmtId="0" fontId="36" fillId="6" borderId="0" xfId="0" quotePrefix="1" applyFont="1" applyFill="1" applyAlignment="1">
      <alignment horizontal="center" vertical="center" wrapText="1"/>
    </xf>
    <xf numFmtId="39" fontId="36" fillId="6" borderId="0" xfId="1" applyNumberFormat="1" applyFont="1" applyFill="1" applyBorder="1" applyAlignment="1">
      <alignment horizontal="center" vertical="center" wrapText="1"/>
    </xf>
    <xf numFmtId="44" fontId="36" fillId="6" borderId="0" xfId="870" applyFont="1" applyFill="1" applyBorder="1" applyAlignment="1">
      <alignment horizontal="center" vertical="center" wrapText="1"/>
    </xf>
    <xf numFmtId="44" fontId="36" fillId="6" borderId="0" xfId="870" applyFont="1" applyFill="1" applyBorder="1" applyAlignment="1">
      <alignment horizontal="center" vertical="center"/>
    </xf>
    <xf numFmtId="164" fontId="36" fillId="6" borderId="0" xfId="1" applyFont="1" applyFill="1" applyBorder="1" applyAlignment="1">
      <alignment horizontal="right" vertical="center"/>
    </xf>
    <xf numFmtId="164" fontId="36" fillId="6" borderId="3" xfId="1" applyFont="1" applyFill="1" applyBorder="1" applyAlignment="1">
      <alignment horizontal="center" vertical="center"/>
    </xf>
    <xf numFmtId="0" fontId="35" fillId="0" borderId="2" xfId="0" quotePrefix="1" applyFont="1" applyBorder="1" applyAlignment="1">
      <alignment horizontal="center" vertical="center"/>
    </xf>
    <xf numFmtId="0" fontId="35" fillId="10" borderId="0" xfId="0" quotePrefix="1" applyFont="1" applyFill="1" applyAlignment="1">
      <alignment horizontal="left" vertical="center" wrapText="1"/>
    </xf>
    <xf numFmtId="0" fontId="35" fillId="5" borderId="0" xfId="0" quotePrefix="1" applyFont="1" applyFill="1" applyAlignment="1">
      <alignment horizontal="center" vertical="center" wrapText="1"/>
    </xf>
    <xf numFmtId="0" fontId="35" fillId="5" borderId="0" xfId="0" quotePrefix="1" applyFont="1" applyFill="1" applyAlignment="1">
      <alignment horizontal="left" vertical="center" wrapText="1"/>
    </xf>
    <xf numFmtId="0" fontId="35" fillId="5" borderId="0" xfId="0" applyFont="1" applyFill="1" applyAlignment="1">
      <alignment horizontal="center" vertical="center" wrapText="1"/>
    </xf>
    <xf numFmtId="39" fontId="35" fillId="5" borderId="0" xfId="1" applyNumberFormat="1" applyFont="1" applyFill="1" applyBorder="1" applyAlignment="1">
      <alignment horizontal="center" vertical="center" wrapText="1"/>
    </xf>
    <xf numFmtId="44" fontId="35" fillId="0" borderId="0" xfId="870" applyFont="1" applyFill="1" applyBorder="1" applyAlignment="1">
      <alignment horizontal="center" vertical="center" wrapText="1"/>
    </xf>
    <xf numFmtId="44" fontId="35" fillId="0" borderId="0" xfId="870" applyFont="1" applyFill="1" applyBorder="1" applyAlignment="1">
      <alignment horizontal="center" vertical="center"/>
    </xf>
    <xf numFmtId="44" fontId="35" fillId="0" borderId="0" xfId="788" applyFont="1" applyFill="1" applyBorder="1" applyAlignment="1">
      <alignment horizontal="left" vertical="center" wrapText="1"/>
    </xf>
    <xf numFmtId="44" fontId="35" fillId="0" borderId="3" xfId="788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39" fontId="35" fillId="0" borderId="0" xfId="1" applyNumberFormat="1" applyFont="1" applyFill="1" applyBorder="1" applyAlignment="1">
      <alignment horizontal="center" vertical="center" wrapText="1"/>
    </xf>
    <xf numFmtId="39" fontId="35" fillId="5" borderId="0" xfId="1" applyNumberFormat="1" applyFont="1" applyFill="1" applyAlignment="1">
      <alignment horizontal="center" vertical="center" wrapText="1"/>
    </xf>
    <xf numFmtId="0" fontId="35" fillId="9" borderId="0" xfId="0" quotePrefix="1" applyFont="1" applyFill="1" applyAlignment="1">
      <alignment horizontal="left" vertical="center" wrapText="1"/>
    </xf>
    <xf numFmtId="39" fontId="35" fillId="9" borderId="0" xfId="1" applyNumberFormat="1" applyFont="1" applyFill="1" applyBorder="1" applyAlignment="1">
      <alignment horizontal="center" vertical="center" wrapText="1"/>
    </xf>
    <xf numFmtId="0" fontId="35" fillId="0" borderId="0" xfId="0" quotePrefix="1" applyFont="1" applyAlignment="1">
      <alignment vertical="center"/>
    </xf>
    <xf numFmtId="0" fontId="36" fillId="6" borderId="0" xfId="0" quotePrefix="1" applyFont="1" applyFill="1" applyAlignment="1">
      <alignment horizontal="left" vertical="center" wrapText="1"/>
    </xf>
    <xf numFmtId="0" fontId="35" fillId="0" borderId="0" xfId="0" quotePrefix="1" applyFont="1" applyAlignment="1">
      <alignment horizontal="center" vertical="center" wrapText="1"/>
    </xf>
    <xf numFmtId="0" fontId="35" fillId="0" borderId="0" xfId="0" quotePrefix="1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quotePrefix="1" applyFont="1" applyAlignment="1">
      <alignment horizontal="center" vertical="center" wrapText="1"/>
    </xf>
    <xf numFmtId="44" fontId="36" fillId="0" borderId="0" xfId="870" applyFont="1" applyFill="1" applyBorder="1" applyAlignment="1">
      <alignment horizontal="center" vertical="center" wrapText="1"/>
    </xf>
    <xf numFmtId="44" fontId="36" fillId="0" borderId="0" xfId="870" applyFont="1" applyFill="1" applyBorder="1" applyAlignment="1">
      <alignment horizontal="center" vertical="center"/>
    </xf>
    <xf numFmtId="164" fontId="36" fillId="0" borderId="0" xfId="1" applyFont="1" applyFill="1" applyBorder="1" applyAlignment="1">
      <alignment horizontal="right" vertical="center"/>
    </xf>
    <xf numFmtId="164" fontId="36" fillId="0" borderId="3" xfId="1" applyFont="1" applyFill="1" applyBorder="1" applyAlignment="1">
      <alignment horizontal="center" vertical="center"/>
    </xf>
    <xf numFmtId="39" fontId="35" fillId="0" borderId="0" xfId="1" applyNumberFormat="1" applyFont="1" applyAlignment="1">
      <alignment horizontal="center" vertical="center" wrapText="1"/>
    </xf>
    <xf numFmtId="164" fontId="10" fillId="4" borderId="0" xfId="1" applyFont="1" applyFill="1" applyBorder="1" applyAlignment="1">
      <alignment horizontal="center" vertical="center"/>
    </xf>
    <xf numFmtId="44" fontId="35" fillId="0" borderId="0" xfId="788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11" borderId="0" xfId="0" applyFill="1"/>
    <xf numFmtId="0" fontId="0" fillId="12" borderId="0" xfId="0" applyFill="1" applyAlignment="1">
      <alignment horizontal="left"/>
    </xf>
    <xf numFmtId="49" fontId="0" fillId="0" borderId="0" xfId="0" applyNumberFormat="1"/>
    <xf numFmtId="0" fontId="0" fillId="12" borderId="0" xfId="0" applyFill="1"/>
    <xf numFmtId="0" fontId="9" fillId="0" borderId="0" xfId="0" quotePrefix="1" applyFont="1" applyAlignment="1">
      <alignment horizontal="left" wrapText="1"/>
    </xf>
    <xf numFmtId="0" fontId="10" fillId="6" borderId="0" xfId="0" applyFont="1" applyFill="1" applyAlignment="1">
      <alignment horizontal="center"/>
    </xf>
    <xf numFmtId="44" fontId="14" fillId="0" borderId="3" xfId="788" applyFont="1" applyFill="1" applyBorder="1" applyAlignment="1">
      <alignment horizontal="center" vertical="center" wrapText="1"/>
    </xf>
    <xf numFmtId="44" fontId="14" fillId="0" borderId="0" xfId="788" applyFont="1" applyFill="1" applyBorder="1" applyAlignment="1">
      <alignment horizontal="center" vertical="center" wrapText="1"/>
    </xf>
    <xf numFmtId="44" fontId="37" fillId="0" borderId="3" xfId="788" applyFont="1" applyFill="1" applyBorder="1" applyAlignment="1">
      <alignment horizontal="center" vertical="center" wrapText="1"/>
    </xf>
    <xf numFmtId="0" fontId="10" fillId="6" borderId="0" xfId="207" applyFont="1" applyFill="1" applyAlignment="1">
      <alignment horizontal="center" vertical="center" wrapText="1"/>
    </xf>
    <xf numFmtId="0" fontId="34" fillId="0" borderId="0" xfId="0" quotePrefix="1" applyFont="1" applyAlignment="1">
      <alignment horizontal="left" vertical="center" wrapText="1"/>
    </xf>
    <xf numFmtId="0" fontId="9" fillId="0" borderId="0" xfId="0" quotePrefix="1" applyFont="1" applyAlignment="1">
      <alignment vertical="center" wrapText="1"/>
    </xf>
    <xf numFmtId="0" fontId="10" fillId="6" borderId="0" xfId="0" applyFont="1" applyFill="1" applyAlignment="1">
      <alignment horizontal="left" vertical="center" wrapText="1"/>
    </xf>
    <xf numFmtId="44" fontId="10" fillId="6" borderId="0" xfId="870" applyFont="1" applyFill="1" applyAlignment="1">
      <alignment horizontal="center" vertical="center"/>
    </xf>
    <xf numFmtId="44" fontId="36" fillId="6" borderId="0" xfId="870" applyFont="1" applyFill="1" applyAlignment="1">
      <alignment horizontal="center" vertical="center" wrapText="1"/>
    </xf>
    <xf numFmtId="164" fontId="36" fillId="6" borderId="0" xfId="1" applyFont="1" applyFill="1" applyAlignment="1">
      <alignment horizontal="right" vertical="center"/>
    </xf>
    <xf numFmtId="0" fontId="0" fillId="6" borderId="2" xfId="0" quotePrefix="1" applyFill="1" applyBorder="1" applyAlignment="1">
      <alignment horizontal="center" vertical="center"/>
    </xf>
    <xf numFmtId="39" fontId="10" fillId="6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8" fillId="7" borderId="18" xfId="0" quotePrefix="1" applyFont="1" applyFill="1" applyBorder="1" applyAlignment="1">
      <alignment vertical="center"/>
    </xf>
    <xf numFmtId="0" fontId="39" fillId="7" borderId="19" xfId="0" quotePrefix="1" applyFont="1" applyFill="1" applyBorder="1" applyAlignment="1">
      <alignment vertical="center" wrapText="1"/>
    </xf>
    <xf numFmtId="0" fontId="39" fillId="7" borderId="19" xfId="0" quotePrefix="1" applyFont="1" applyFill="1" applyBorder="1" applyAlignment="1">
      <alignment horizontal="center" vertical="center"/>
    </xf>
    <xf numFmtId="0" fontId="39" fillId="7" borderId="19" xfId="0" applyFont="1" applyFill="1" applyBorder="1" applyAlignment="1">
      <alignment vertical="center"/>
    </xf>
    <xf numFmtId="4" fontId="39" fillId="7" borderId="19" xfId="0" applyNumberFormat="1" applyFont="1" applyFill="1" applyBorder="1" applyAlignment="1">
      <alignment vertical="center"/>
    </xf>
    <xf numFmtId="44" fontId="39" fillId="7" borderId="19" xfId="0" applyNumberFormat="1" applyFont="1" applyFill="1" applyBorder="1" applyAlignment="1">
      <alignment vertical="center"/>
    </xf>
    <xf numFmtId="164" fontId="39" fillId="7" borderId="19" xfId="0" applyNumberFormat="1" applyFont="1" applyFill="1" applyBorder="1" applyAlignment="1">
      <alignment vertical="center"/>
    </xf>
    <xf numFmtId="164" fontId="39" fillId="7" borderId="20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39" fillId="7" borderId="19" xfId="0" applyFont="1" applyFill="1" applyBorder="1" applyAlignment="1">
      <alignment vertical="center" wrapText="1"/>
    </xf>
    <xf numFmtId="44" fontId="14" fillId="0" borderId="0" xfId="788" applyFont="1" applyAlignment="1">
      <alignment horizontal="center" vertical="center" wrapText="1"/>
    </xf>
    <xf numFmtId="165" fontId="32" fillId="0" borderId="0" xfId="0" applyNumberFormat="1" applyFont="1" applyAlignment="1">
      <alignment horizontal="left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9" fillId="0" borderId="10" xfId="0" quotePrefix="1" applyFont="1" applyBorder="1" applyAlignment="1">
      <alignment horizontal="left" vertical="top"/>
    </xf>
    <xf numFmtId="0" fontId="9" fillId="0" borderId="20" xfId="0" quotePrefix="1" applyFont="1" applyBorder="1" applyAlignment="1">
      <alignment horizontal="left" vertical="top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11" xfId="0" quotePrefix="1" applyFont="1" applyBorder="1" applyAlignment="1">
      <alignment horizontal="left" vertical="top"/>
    </xf>
    <xf numFmtId="0" fontId="10" fillId="0" borderId="2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32" fillId="0" borderId="3" xfId="0" applyNumberFormat="1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872">
    <cellStyle name="Euro" xfId="4" xr:uid="{00000000-0005-0000-0000-000000000000}"/>
    <cellStyle name="Euro 10" xfId="5" xr:uid="{00000000-0005-0000-0000-000001000000}"/>
    <cellStyle name="Euro 10 2" xfId="399" xr:uid="{00000000-0005-0000-0000-000002000000}"/>
    <cellStyle name="Euro 100" xfId="6" xr:uid="{00000000-0005-0000-0000-000003000000}"/>
    <cellStyle name="Euro 100 2" xfId="400" xr:uid="{00000000-0005-0000-0000-000004000000}"/>
    <cellStyle name="Euro 101" xfId="7" xr:uid="{00000000-0005-0000-0000-000005000000}"/>
    <cellStyle name="Euro 101 2" xfId="401" xr:uid="{00000000-0005-0000-0000-000006000000}"/>
    <cellStyle name="Euro 102" xfId="8" xr:uid="{00000000-0005-0000-0000-000007000000}"/>
    <cellStyle name="Euro 102 2" xfId="402" xr:uid="{00000000-0005-0000-0000-000008000000}"/>
    <cellStyle name="Euro 103" xfId="9" xr:uid="{00000000-0005-0000-0000-000009000000}"/>
    <cellStyle name="Euro 103 2" xfId="403" xr:uid="{00000000-0005-0000-0000-00000A000000}"/>
    <cellStyle name="Euro 104" xfId="10" xr:uid="{00000000-0005-0000-0000-00000B000000}"/>
    <cellStyle name="Euro 104 2" xfId="404" xr:uid="{00000000-0005-0000-0000-00000C000000}"/>
    <cellStyle name="Euro 105" xfId="11" xr:uid="{00000000-0005-0000-0000-00000D000000}"/>
    <cellStyle name="Euro 105 2" xfId="405" xr:uid="{00000000-0005-0000-0000-00000E000000}"/>
    <cellStyle name="Euro 106" xfId="12" xr:uid="{00000000-0005-0000-0000-00000F000000}"/>
    <cellStyle name="Euro 106 2" xfId="406" xr:uid="{00000000-0005-0000-0000-000010000000}"/>
    <cellStyle name="Euro 107" xfId="13" xr:uid="{00000000-0005-0000-0000-000011000000}"/>
    <cellStyle name="Euro 107 2" xfId="407" xr:uid="{00000000-0005-0000-0000-000012000000}"/>
    <cellStyle name="Euro 108" xfId="14" xr:uid="{00000000-0005-0000-0000-000013000000}"/>
    <cellStyle name="Euro 108 2" xfId="408" xr:uid="{00000000-0005-0000-0000-000014000000}"/>
    <cellStyle name="Euro 109" xfId="15" xr:uid="{00000000-0005-0000-0000-000015000000}"/>
    <cellStyle name="Euro 109 2" xfId="409" xr:uid="{00000000-0005-0000-0000-000016000000}"/>
    <cellStyle name="Euro 11" xfId="16" xr:uid="{00000000-0005-0000-0000-000017000000}"/>
    <cellStyle name="Euro 11 2" xfId="410" xr:uid="{00000000-0005-0000-0000-000018000000}"/>
    <cellStyle name="Euro 110" xfId="17" xr:uid="{00000000-0005-0000-0000-000019000000}"/>
    <cellStyle name="Euro 110 2" xfId="411" xr:uid="{00000000-0005-0000-0000-00001A000000}"/>
    <cellStyle name="Euro 111" xfId="18" xr:uid="{00000000-0005-0000-0000-00001B000000}"/>
    <cellStyle name="Euro 111 2" xfId="412" xr:uid="{00000000-0005-0000-0000-00001C000000}"/>
    <cellStyle name="Euro 112" xfId="19" xr:uid="{00000000-0005-0000-0000-00001D000000}"/>
    <cellStyle name="Euro 112 2" xfId="413" xr:uid="{00000000-0005-0000-0000-00001E000000}"/>
    <cellStyle name="Euro 113" xfId="20" xr:uid="{00000000-0005-0000-0000-00001F000000}"/>
    <cellStyle name="Euro 113 2" xfId="414" xr:uid="{00000000-0005-0000-0000-000020000000}"/>
    <cellStyle name="Euro 114" xfId="21" xr:uid="{00000000-0005-0000-0000-000021000000}"/>
    <cellStyle name="Euro 114 2" xfId="415" xr:uid="{00000000-0005-0000-0000-000022000000}"/>
    <cellStyle name="Euro 115" xfId="22" xr:uid="{00000000-0005-0000-0000-000023000000}"/>
    <cellStyle name="Euro 115 2" xfId="416" xr:uid="{00000000-0005-0000-0000-000024000000}"/>
    <cellStyle name="Euro 116" xfId="23" xr:uid="{00000000-0005-0000-0000-000025000000}"/>
    <cellStyle name="Euro 116 2" xfId="417" xr:uid="{00000000-0005-0000-0000-000026000000}"/>
    <cellStyle name="Euro 117" xfId="24" xr:uid="{00000000-0005-0000-0000-000027000000}"/>
    <cellStyle name="Euro 117 2" xfId="418" xr:uid="{00000000-0005-0000-0000-000028000000}"/>
    <cellStyle name="Euro 118" xfId="25" xr:uid="{00000000-0005-0000-0000-000029000000}"/>
    <cellStyle name="Euro 118 2" xfId="419" xr:uid="{00000000-0005-0000-0000-00002A000000}"/>
    <cellStyle name="Euro 119" xfId="26" xr:uid="{00000000-0005-0000-0000-00002B000000}"/>
    <cellStyle name="Euro 119 2" xfId="420" xr:uid="{00000000-0005-0000-0000-00002C000000}"/>
    <cellStyle name="Euro 12" xfId="27" xr:uid="{00000000-0005-0000-0000-00002D000000}"/>
    <cellStyle name="Euro 12 2" xfId="421" xr:uid="{00000000-0005-0000-0000-00002E000000}"/>
    <cellStyle name="Euro 120" xfId="28" xr:uid="{00000000-0005-0000-0000-00002F000000}"/>
    <cellStyle name="Euro 120 2" xfId="422" xr:uid="{00000000-0005-0000-0000-000030000000}"/>
    <cellStyle name="Euro 121" xfId="29" xr:uid="{00000000-0005-0000-0000-000031000000}"/>
    <cellStyle name="Euro 121 2" xfId="423" xr:uid="{00000000-0005-0000-0000-000032000000}"/>
    <cellStyle name="Euro 122" xfId="30" xr:uid="{00000000-0005-0000-0000-000033000000}"/>
    <cellStyle name="Euro 122 2" xfId="424" xr:uid="{00000000-0005-0000-0000-000034000000}"/>
    <cellStyle name="Euro 123" xfId="31" xr:uid="{00000000-0005-0000-0000-000035000000}"/>
    <cellStyle name="Euro 123 2" xfId="425" xr:uid="{00000000-0005-0000-0000-000036000000}"/>
    <cellStyle name="Euro 124" xfId="32" xr:uid="{00000000-0005-0000-0000-000037000000}"/>
    <cellStyle name="Euro 124 2" xfId="426" xr:uid="{00000000-0005-0000-0000-000038000000}"/>
    <cellStyle name="Euro 125" xfId="33" xr:uid="{00000000-0005-0000-0000-000039000000}"/>
    <cellStyle name="Euro 125 2" xfId="427" xr:uid="{00000000-0005-0000-0000-00003A000000}"/>
    <cellStyle name="Euro 126" xfId="34" xr:uid="{00000000-0005-0000-0000-00003B000000}"/>
    <cellStyle name="Euro 126 2" xfId="428" xr:uid="{00000000-0005-0000-0000-00003C000000}"/>
    <cellStyle name="Euro 127" xfId="35" xr:uid="{00000000-0005-0000-0000-00003D000000}"/>
    <cellStyle name="Euro 127 2" xfId="429" xr:uid="{00000000-0005-0000-0000-00003E000000}"/>
    <cellStyle name="Euro 128" xfId="804" xr:uid="{00000000-0005-0000-0000-00003F000000}"/>
    <cellStyle name="Euro 13" xfId="36" xr:uid="{00000000-0005-0000-0000-000040000000}"/>
    <cellStyle name="Euro 13 2" xfId="430" xr:uid="{00000000-0005-0000-0000-000041000000}"/>
    <cellStyle name="Euro 14" xfId="37" xr:uid="{00000000-0005-0000-0000-000042000000}"/>
    <cellStyle name="Euro 14 2" xfId="431" xr:uid="{00000000-0005-0000-0000-000043000000}"/>
    <cellStyle name="Euro 15" xfId="38" xr:uid="{00000000-0005-0000-0000-000044000000}"/>
    <cellStyle name="Euro 15 2" xfId="432" xr:uid="{00000000-0005-0000-0000-000045000000}"/>
    <cellStyle name="Euro 16" xfId="39" xr:uid="{00000000-0005-0000-0000-000046000000}"/>
    <cellStyle name="Euro 16 2" xfId="433" xr:uid="{00000000-0005-0000-0000-000047000000}"/>
    <cellStyle name="Euro 17" xfId="40" xr:uid="{00000000-0005-0000-0000-000048000000}"/>
    <cellStyle name="Euro 17 2" xfId="434" xr:uid="{00000000-0005-0000-0000-000049000000}"/>
    <cellStyle name="Euro 18" xfId="41" xr:uid="{00000000-0005-0000-0000-00004A000000}"/>
    <cellStyle name="Euro 18 2" xfId="435" xr:uid="{00000000-0005-0000-0000-00004B000000}"/>
    <cellStyle name="Euro 19" xfId="42" xr:uid="{00000000-0005-0000-0000-00004C000000}"/>
    <cellStyle name="Euro 19 2" xfId="436" xr:uid="{00000000-0005-0000-0000-00004D000000}"/>
    <cellStyle name="Euro 2" xfId="43" xr:uid="{00000000-0005-0000-0000-00004E000000}"/>
    <cellStyle name="Euro 2 2" xfId="437" xr:uid="{00000000-0005-0000-0000-00004F000000}"/>
    <cellStyle name="Euro 20" xfId="44" xr:uid="{00000000-0005-0000-0000-000050000000}"/>
    <cellStyle name="Euro 20 2" xfId="438" xr:uid="{00000000-0005-0000-0000-000051000000}"/>
    <cellStyle name="Euro 21" xfId="45" xr:uid="{00000000-0005-0000-0000-000052000000}"/>
    <cellStyle name="Euro 21 2" xfId="439" xr:uid="{00000000-0005-0000-0000-000053000000}"/>
    <cellStyle name="Euro 22" xfId="46" xr:uid="{00000000-0005-0000-0000-000054000000}"/>
    <cellStyle name="Euro 22 2" xfId="440" xr:uid="{00000000-0005-0000-0000-000055000000}"/>
    <cellStyle name="Euro 23" xfId="47" xr:uid="{00000000-0005-0000-0000-000056000000}"/>
    <cellStyle name="Euro 23 2" xfId="441" xr:uid="{00000000-0005-0000-0000-000057000000}"/>
    <cellStyle name="Euro 24" xfId="48" xr:uid="{00000000-0005-0000-0000-000058000000}"/>
    <cellStyle name="Euro 24 2" xfId="442" xr:uid="{00000000-0005-0000-0000-000059000000}"/>
    <cellStyle name="Euro 25" xfId="49" xr:uid="{00000000-0005-0000-0000-00005A000000}"/>
    <cellStyle name="Euro 25 2" xfId="443" xr:uid="{00000000-0005-0000-0000-00005B000000}"/>
    <cellStyle name="Euro 26" xfId="50" xr:uid="{00000000-0005-0000-0000-00005C000000}"/>
    <cellStyle name="Euro 26 2" xfId="444" xr:uid="{00000000-0005-0000-0000-00005D000000}"/>
    <cellStyle name="Euro 27" xfId="51" xr:uid="{00000000-0005-0000-0000-00005E000000}"/>
    <cellStyle name="Euro 27 2" xfId="445" xr:uid="{00000000-0005-0000-0000-00005F000000}"/>
    <cellStyle name="Euro 28" xfId="52" xr:uid="{00000000-0005-0000-0000-000060000000}"/>
    <cellStyle name="Euro 28 2" xfId="446" xr:uid="{00000000-0005-0000-0000-000061000000}"/>
    <cellStyle name="Euro 29" xfId="53" xr:uid="{00000000-0005-0000-0000-000062000000}"/>
    <cellStyle name="Euro 29 2" xfId="447" xr:uid="{00000000-0005-0000-0000-000063000000}"/>
    <cellStyle name="Euro 3" xfId="54" xr:uid="{00000000-0005-0000-0000-000064000000}"/>
    <cellStyle name="Euro 3 2" xfId="448" xr:uid="{00000000-0005-0000-0000-000065000000}"/>
    <cellStyle name="Euro 30" xfId="55" xr:uid="{00000000-0005-0000-0000-000066000000}"/>
    <cellStyle name="Euro 30 2" xfId="449" xr:uid="{00000000-0005-0000-0000-000067000000}"/>
    <cellStyle name="Euro 31" xfId="56" xr:uid="{00000000-0005-0000-0000-000068000000}"/>
    <cellStyle name="Euro 31 2" xfId="450" xr:uid="{00000000-0005-0000-0000-000069000000}"/>
    <cellStyle name="Euro 32" xfId="57" xr:uid="{00000000-0005-0000-0000-00006A000000}"/>
    <cellStyle name="Euro 32 2" xfId="451" xr:uid="{00000000-0005-0000-0000-00006B000000}"/>
    <cellStyle name="Euro 33" xfId="58" xr:uid="{00000000-0005-0000-0000-00006C000000}"/>
    <cellStyle name="Euro 33 2" xfId="452" xr:uid="{00000000-0005-0000-0000-00006D000000}"/>
    <cellStyle name="Euro 34" xfId="59" xr:uid="{00000000-0005-0000-0000-00006E000000}"/>
    <cellStyle name="Euro 34 2" xfId="453" xr:uid="{00000000-0005-0000-0000-00006F000000}"/>
    <cellStyle name="Euro 35" xfId="60" xr:uid="{00000000-0005-0000-0000-000070000000}"/>
    <cellStyle name="Euro 35 2" xfId="454" xr:uid="{00000000-0005-0000-0000-000071000000}"/>
    <cellStyle name="Euro 36" xfId="61" xr:uid="{00000000-0005-0000-0000-000072000000}"/>
    <cellStyle name="Euro 36 2" xfId="455" xr:uid="{00000000-0005-0000-0000-000073000000}"/>
    <cellStyle name="Euro 37" xfId="62" xr:uid="{00000000-0005-0000-0000-000074000000}"/>
    <cellStyle name="Euro 37 2" xfId="456" xr:uid="{00000000-0005-0000-0000-000075000000}"/>
    <cellStyle name="Euro 38" xfId="63" xr:uid="{00000000-0005-0000-0000-000076000000}"/>
    <cellStyle name="Euro 38 2" xfId="457" xr:uid="{00000000-0005-0000-0000-000077000000}"/>
    <cellStyle name="Euro 39" xfId="64" xr:uid="{00000000-0005-0000-0000-000078000000}"/>
    <cellStyle name="Euro 39 2" xfId="458" xr:uid="{00000000-0005-0000-0000-000079000000}"/>
    <cellStyle name="Euro 4" xfId="65" xr:uid="{00000000-0005-0000-0000-00007A000000}"/>
    <cellStyle name="Euro 4 2" xfId="459" xr:uid="{00000000-0005-0000-0000-00007B000000}"/>
    <cellStyle name="Euro 40" xfId="66" xr:uid="{00000000-0005-0000-0000-00007C000000}"/>
    <cellStyle name="Euro 40 2" xfId="460" xr:uid="{00000000-0005-0000-0000-00007D000000}"/>
    <cellStyle name="Euro 41" xfId="67" xr:uid="{00000000-0005-0000-0000-00007E000000}"/>
    <cellStyle name="Euro 41 2" xfId="461" xr:uid="{00000000-0005-0000-0000-00007F000000}"/>
    <cellStyle name="Euro 42" xfId="68" xr:uid="{00000000-0005-0000-0000-000080000000}"/>
    <cellStyle name="Euro 42 2" xfId="462" xr:uid="{00000000-0005-0000-0000-000081000000}"/>
    <cellStyle name="Euro 43" xfId="69" xr:uid="{00000000-0005-0000-0000-000082000000}"/>
    <cellStyle name="Euro 43 2" xfId="463" xr:uid="{00000000-0005-0000-0000-000083000000}"/>
    <cellStyle name="Euro 44" xfId="70" xr:uid="{00000000-0005-0000-0000-000084000000}"/>
    <cellStyle name="Euro 44 2" xfId="464" xr:uid="{00000000-0005-0000-0000-000085000000}"/>
    <cellStyle name="Euro 45" xfId="71" xr:uid="{00000000-0005-0000-0000-000086000000}"/>
    <cellStyle name="Euro 45 2" xfId="465" xr:uid="{00000000-0005-0000-0000-000087000000}"/>
    <cellStyle name="Euro 46" xfId="72" xr:uid="{00000000-0005-0000-0000-000088000000}"/>
    <cellStyle name="Euro 46 2" xfId="466" xr:uid="{00000000-0005-0000-0000-000089000000}"/>
    <cellStyle name="Euro 47" xfId="73" xr:uid="{00000000-0005-0000-0000-00008A000000}"/>
    <cellStyle name="Euro 47 2" xfId="467" xr:uid="{00000000-0005-0000-0000-00008B000000}"/>
    <cellStyle name="Euro 48" xfId="74" xr:uid="{00000000-0005-0000-0000-00008C000000}"/>
    <cellStyle name="Euro 48 2" xfId="468" xr:uid="{00000000-0005-0000-0000-00008D000000}"/>
    <cellStyle name="Euro 49" xfId="75" xr:uid="{00000000-0005-0000-0000-00008E000000}"/>
    <cellStyle name="Euro 49 2" xfId="469" xr:uid="{00000000-0005-0000-0000-00008F000000}"/>
    <cellStyle name="Euro 5" xfId="76" xr:uid="{00000000-0005-0000-0000-000090000000}"/>
    <cellStyle name="Euro 5 2" xfId="470" xr:uid="{00000000-0005-0000-0000-000091000000}"/>
    <cellStyle name="Euro 50" xfId="77" xr:uid="{00000000-0005-0000-0000-000092000000}"/>
    <cellStyle name="Euro 50 2" xfId="471" xr:uid="{00000000-0005-0000-0000-000093000000}"/>
    <cellStyle name="Euro 51" xfId="78" xr:uid="{00000000-0005-0000-0000-000094000000}"/>
    <cellStyle name="Euro 51 2" xfId="472" xr:uid="{00000000-0005-0000-0000-000095000000}"/>
    <cellStyle name="Euro 52" xfId="79" xr:uid="{00000000-0005-0000-0000-000096000000}"/>
    <cellStyle name="Euro 52 2" xfId="473" xr:uid="{00000000-0005-0000-0000-000097000000}"/>
    <cellStyle name="Euro 53" xfId="80" xr:uid="{00000000-0005-0000-0000-000098000000}"/>
    <cellStyle name="Euro 53 2" xfId="474" xr:uid="{00000000-0005-0000-0000-000099000000}"/>
    <cellStyle name="Euro 54" xfId="81" xr:uid="{00000000-0005-0000-0000-00009A000000}"/>
    <cellStyle name="Euro 54 2" xfId="475" xr:uid="{00000000-0005-0000-0000-00009B000000}"/>
    <cellStyle name="Euro 55" xfId="82" xr:uid="{00000000-0005-0000-0000-00009C000000}"/>
    <cellStyle name="Euro 55 2" xfId="476" xr:uid="{00000000-0005-0000-0000-00009D000000}"/>
    <cellStyle name="Euro 56" xfId="83" xr:uid="{00000000-0005-0000-0000-00009E000000}"/>
    <cellStyle name="Euro 56 2" xfId="477" xr:uid="{00000000-0005-0000-0000-00009F000000}"/>
    <cellStyle name="Euro 57" xfId="84" xr:uid="{00000000-0005-0000-0000-0000A0000000}"/>
    <cellStyle name="Euro 57 2" xfId="478" xr:uid="{00000000-0005-0000-0000-0000A1000000}"/>
    <cellStyle name="Euro 58" xfId="85" xr:uid="{00000000-0005-0000-0000-0000A2000000}"/>
    <cellStyle name="Euro 58 2" xfId="479" xr:uid="{00000000-0005-0000-0000-0000A3000000}"/>
    <cellStyle name="Euro 59" xfId="86" xr:uid="{00000000-0005-0000-0000-0000A4000000}"/>
    <cellStyle name="Euro 59 2" xfId="480" xr:uid="{00000000-0005-0000-0000-0000A5000000}"/>
    <cellStyle name="Euro 6" xfId="87" xr:uid="{00000000-0005-0000-0000-0000A6000000}"/>
    <cellStyle name="Euro 6 2" xfId="481" xr:uid="{00000000-0005-0000-0000-0000A7000000}"/>
    <cellStyle name="Euro 60" xfId="88" xr:uid="{00000000-0005-0000-0000-0000A8000000}"/>
    <cellStyle name="Euro 60 2" xfId="482" xr:uid="{00000000-0005-0000-0000-0000A9000000}"/>
    <cellStyle name="Euro 61" xfId="89" xr:uid="{00000000-0005-0000-0000-0000AA000000}"/>
    <cellStyle name="Euro 61 2" xfId="483" xr:uid="{00000000-0005-0000-0000-0000AB000000}"/>
    <cellStyle name="Euro 62" xfId="90" xr:uid="{00000000-0005-0000-0000-0000AC000000}"/>
    <cellStyle name="Euro 62 2" xfId="484" xr:uid="{00000000-0005-0000-0000-0000AD000000}"/>
    <cellStyle name="Euro 63" xfId="91" xr:uid="{00000000-0005-0000-0000-0000AE000000}"/>
    <cellStyle name="Euro 63 2" xfId="485" xr:uid="{00000000-0005-0000-0000-0000AF000000}"/>
    <cellStyle name="Euro 64" xfId="92" xr:uid="{00000000-0005-0000-0000-0000B0000000}"/>
    <cellStyle name="Euro 64 2" xfId="486" xr:uid="{00000000-0005-0000-0000-0000B1000000}"/>
    <cellStyle name="Euro 65" xfId="93" xr:uid="{00000000-0005-0000-0000-0000B2000000}"/>
    <cellStyle name="Euro 65 2" xfId="487" xr:uid="{00000000-0005-0000-0000-0000B3000000}"/>
    <cellStyle name="Euro 66" xfId="94" xr:uid="{00000000-0005-0000-0000-0000B4000000}"/>
    <cellStyle name="Euro 66 2" xfId="488" xr:uid="{00000000-0005-0000-0000-0000B5000000}"/>
    <cellStyle name="Euro 67" xfId="95" xr:uid="{00000000-0005-0000-0000-0000B6000000}"/>
    <cellStyle name="Euro 67 2" xfId="489" xr:uid="{00000000-0005-0000-0000-0000B7000000}"/>
    <cellStyle name="Euro 68" xfId="96" xr:uid="{00000000-0005-0000-0000-0000B8000000}"/>
    <cellStyle name="Euro 68 2" xfId="490" xr:uid="{00000000-0005-0000-0000-0000B9000000}"/>
    <cellStyle name="Euro 69" xfId="97" xr:uid="{00000000-0005-0000-0000-0000BA000000}"/>
    <cellStyle name="Euro 69 2" xfId="491" xr:uid="{00000000-0005-0000-0000-0000BB000000}"/>
    <cellStyle name="Euro 7" xfId="98" xr:uid="{00000000-0005-0000-0000-0000BC000000}"/>
    <cellStyle name="Euro 7 2" xfId="492" xr:uid="{00000000-0005-0000-0000-0000BD000000}"/>
    <cellStyle name="Euro 70" xfId="99" xr:uid="{00000000-0005-0000-0000-0000BE000000}"/>
    <cellStyle name="Euro 70 2" xfId="493" xr:uid="{00000000-0005-0000-0000-0000BF000000}"/>
    <cellStyle name="Euro 71" xfId="100" xr:uid="{00000000-0005-0000-0000-0000C0000000}"/>
    <cellStyle name="Euro 71 2" xfId="494" xr:uid="{00000000-0005-0000-0000-0000C1000000}"/>
    <cellStyle name="Euro 72" xfId="101" xr:uid="{00000000-0005-0000-0000-0000C2000000}"/>
    <cellStyle name="Euro 72 2" xfId="495" xr:uid="{00000000-0005-0000-0000-0000C3000000}"/>
    <cellStyle name="Euro 73" xfId="102" xr:uid="{00000000-0005-0000-0000-0000C4000000}"/>
    <cellStyle name="Euro 73 2" xfId="496" xr:uid="{00000000-0005-0000-0000-0000C5000000}"/>
    <cellStyle name="Euro 74" xfId="103" xr:uid="{00000000-0005-0000-0000-0000C6000000}"/>
    <cellStyle name="Euro 74 2" xfId="497" xr:uid="{00000000-0005-0000-0000-0000C7000000}"/>
    <cellStyle name="Euro 75" xfId="104" xr:uid="{00000000-0005-0000-0000-0000C8000000}"/>
    <cellStyle name="Euro 75 2" xfId="498" xr:uid="{00000000-0005-0000-0000-0000C9000000}"/>
    <cellStyle name="Euro 76" xfId="105" xr:uid="{00000000-0005-0000-0000-0000CA000000}"/>
    <cellStyle name="Euro 76 2" xfId="499" xr:uid="{00000000-0005-0000-0000-0000CB000000}"/>
    <cellStyle name="Euro 77" xfId="106" xr:uid="{00000000-0005-0000-0000-0000CC000000}"/>
    <cellStyle name="Euro 77 2" xfId="500" xr:uid="{00000000-0005-0000-0000-0000CD000000}"/>
    <cellStyle name="Euro 78" xfId="107" xr:uid="{00000000-0005-0000-0000-0000CE000000}"/>
    <cellStyle name="Euro 78 2" xfId="501" xr:uid="{00000000-0005-0000-0000-0000CF000000}"/>
    <cellStyle name="Euro 79" xfId="108" xr:uid="{00000000-0005-0000-0000-0000D0000000}"/>
    <cellStyle name="Euro 79 2" xfId="502" xr:uid="{00000000-0005-0000-0000-0000D1000000}"/>
    <cellStyle name="Euro 8" xfId="109" xr:uid="{00000000-0005-0000-0000-0000D2000000}"/>
    <cellStyle name="Euro 8 2" xfId="503" xr:uid="{00000000-0005-0000-0000-0000D3000000}"/>
    <cellStyle name="Euro 80" xfId="110" xr:uid="{00000000-0005-0000-0000-0000D4000000}"/>
    <cellStyle name="Euro 80 2" xfId="504" xr:uid="{00000000-0005-0000-0000-0000D5000000}"/>
    <cellStyle name="Euro 81" xfId="111" xr:uid="{00000000-0005-0000-0000-0000D6000000}"/>
    <cellStyle name="Euro 81 2" xfId="505" xr:uid="{00000000-0005-0000-0000-0000D7000000}"/>
    <cellStyle name="Euro 82" xfId="112" xr:uid="{00000000-0005-0000-0000-0000D8000000}"/>
    <cellStyle name="Euro 82 2" xfId="506" xr:uid="{00000000-0005-0000-0000-0000D9000000}"/>
    <cellStyle name="Euro 83" xfId="113" xr:uid="{00000000-0005-0000-0000-0000DA000000}"/>
    <cellStyle name="Euro 83 2" xfId="507" xr:uid="{00000000-0005-0000-0000-0000DB000000}"/>
    <cellStyle name="Euro 84" xfId="114" xr:uid="{00000000-0005-0000-0000-0000DC000000}"/>
    <cellStyle name="Euro 84 2" xfId="508" xr:uid="{00000000-0005-0000-0000-0000DD000000}"/>
    <cellStyle name="Euro 85" xfId="115" xr:uid="{00000000-0005-0000-0000-0000DE000000}"/>
    <cellStyle name="Euro 85 2" xfId="509" xr:uid="{00000000-0005-0000-0000-0000DF000000}"/>
    <cellStyle name="Euro 86" xfId="116" xr:uid="{00000000-0005-0000-0000-0000E0000000}"/>
    <cellStyle name="Euro 86 2" xfId="510" xr:uid="{00000000-0005-0000-0000-0000E1000000}"/>
    <cellStyle name="Euro 87" xfId="117" xr:uid="{00000000-0005-0000-0000-0000E2000000}"/>
    <cellStyle name="Euro 87 2" xfId="511" xr:uid="{00000000-0005-0000-0000-0000E3000000}"/>
    <cellStyle name="Euro 88" xfId="118" xr:uid="{00000000-0005-0000-0000-0000E4000000}"/>
    <cellStyle name="Euro 88 2" xfId="512" xr:uid="{00000000-0005-0000-0000-0000E5000000}"/>
    <cellStyle name="Euro 89" xfId="119" xr:uid="{00000000-0005-0000-0000-0000E6000000}"/>
    <cellStyle name="Euro 89 2" xfId="513" xr:uid="{00000000-0005-0000-0000-0000E7000000}"/>
    <cellStyle name="Euro 9" xfId="120" xr:uid="{00000000-0005-0000-0000-0000E8000000}"/>
    <cellStyle name="Euro 9 2" xfId="514" xr:uid="{00000000-0005-0000-0000-0000E9000000}"/>
    <cellStyle name="Euro 90" xfId="121" xr:uid="{00000000-0005-0000-0000-0000EA000000}"/>
    <cellStyle name="Euro 90 2" xfId="515" xr:uid="{00000000-0005-0000-0000-0000EB000000}"/>
    <cellStyle name="Euro 91" xfId="122" xr:uid="{00000000-0005-0000-0000-0000EC000000}"/>
    <cellStyle name="Euro 91 2" xfId="516" xr:uid="{00000000-0005-0000-0000-0000ED000000}"/>
    <cellStyle name="Euro 92" xfId="123" xr:uid="{00000000-0005-0000-0000-0000EE000000}"/>
    <cellStyle name="Euro 92 2" xfId="517" xr:uid="{00000000-0005-0000-0000-0000EF000000}"/>
    <cellStyle name="Euro 93" xfId="124" xr:uid="{00000000-0005-0000-0000-0000F0000000}"/>
    <cellStyle name="Euro 93 2" xfId="518" xr:uid="{00000000-0005-0000-0000-0000F1000000}"/>
    <cellStyle name="Euro 94" xfId="125" xr:uid="{00000000-0005-0000-0000-0000F2000000}"/>
    <cellStyle name="Euro 94 2" xfId="519" xr:uid="{00000000-0005-0000-0000-0000F3000000}"/>
    <cellStyle name="Euro 95" xfId="126" xr:uid="{00000000-0005-0000-0000-0000F4000000}"/>
    <cellStyle name="Euro 95 2" xfId="520" xr:uid="{00000000-0005-0000-0000-0000F5000000}"/>
    <cellStyle name="Euro 96" xfId="127" xr:uid="{00000000-0005-0000-0000-0000F6000000}"/>
    <cellStyle name="Euro 96 2" xfId="521" xr:uid="{00000000-0005-0000-0000-0000F7000000}"/>
    <cellStyle name="Euro 97" xfId="128" xr:uid="{00000000-0005-0000-0000-0000F8000000}"/>
    <cellStyle name="Euro 97 2" xfId="522" xr:uid="{00000000-0005-0000-0000-0000F9000000}"/>
    <cellStyle name="Euro 98" xfId="129" xr:uid="{00000000-0005-0000-0000-0000FA000000}"/>
    <cellStyle name="Euro 98 2" xfId="523" xr:uid="{00000000-0005-0000-0000-0000FB000000}"/>
    <cellStyle name="Euro 99" xfId="130" xr:uid="{00000000-0005-0000-0000-0000FC000000}"/>
    <cellStyle name="Euro 99 2" xfId="524" xr:uid="{00000000-0005-0000-0000-0000FD000000}"/>
    <cellStyle name="Excel Built-in Normal" xfId="131" xr:uid="{00000000-0005-0000-0000-0000FE000000}"/>
    <cellStyle name="Excel Built-in Normal 2" xfId="759" xr:uid="{00000000-0005-0000-0000-0000FF000000}"/>
    <cellStyle name="Hiperlink 2" xfId="835" xr:uid="{00000000-0005-0000-0000-000000010000}"/>
    <cellStyle name="Moeda" xfId="870" builtinId="4"/>
    <cellStyle name="Moeda 10" xfId="310" xr:uid="{00000000-0005-0000-0000-000002010000}"/>
    <cellStyle name="Moeda 11" xfId="311" xr:uid="{00000000-0005-0000-0000-000003010000}"/>
    <cellStyle name="Moeda 12" xfId="312" xr:uid="{00000000-0005-0000-0000-000004010000}"/>
    <cellStyle name="Moeda 13" xfId="313" xr:uid="{00000000-0005-0000-0000-000005010000}"/>
    <cellStyle name="Moeda 14" xfId="314" xr:uid="{00000000-0005-0000-0000-000006010000}"/>
    <cellStyle name="Moeda 15" xfId="315" xr:uid="{00000000-0005-0000-0000-000007010000}"/>
    <cellStyle name="Moeda 16" xfId="316" xr:uid="{00000000-0005-0000-0000-000008010000}"/>
    <cellStyle name="Moeda 17" xfId="317" xr:uid="{00000000-0005-0000-0000-000009010000}"/>
    <cellStyle name="Moeda 18" xfId="318" xr:uid="{00000000-0005-0000-0000-00000A010000}"/>
    <cellStyle name="Moeda 19" xfId="319" xr:uid="{00000000-0005-0000-0000-00000B010000}"/>
    <cellStyle name="Moeda 2" xfId="132" xr:uid="{00000000-0005-0000-0000-00000C010000}"/>
    <cellStyle name="Moeda 2 10" xfId="805" xr:uid="{00000000-0005-0000-0000-00000D010000}"/>
    <cellStyle name="Moeda 2 11" xfId="853" xr:uid="{00000000-0005-0000-0000-00000E010000}"/>
    <cellStyle name="Moeda 2 2" xfId="133" xr:uid="{00000000-0005-0000-0000-00000F010000}"/>
    <cellStyle name="Moeda 2 3" xfId="134" xr:uid="{00000000-0005-0000-0000-000010010000}"/>
    <cellStyle name="Moeda 2 4" xfId="135" xr:uid="{00000000-0005-0000-0000-000011010000}"/>
    <cellStyle name="Moeda 2 5" xfId="136" xr:uid="{00000000-0005-0000-0000-000012010000}"/>
    <cellStyle name="Moeda 2 6" xfId="137" xr:uid="{00000000-0005-0000-0000-000013010000}"/>
    <cellStyle name="Moeda 2 7" xfId="138" xr:uid="{00000000-0005-0000-0000-000014010000}"/>
    <cellStyle name="Moeda 2 8" xfId="139" xr:uid="{00000000-0005-0000-0000-000015010000}"/>
    <cellStyle name="Moeda 2 9" xfId="788" xr:uid="{00000000-0005-0000-0000-000016010000}"/>
    <cellStyle name="Moeda 20" xfId="320" xr:uid="{00000000-0005-0000-0000-000017010000}"/>
    <cellStyle name="Moeda 21" xfId="321" xr:uid="{00000000-0005-0000-0000-000018010000}"/>
    <cellStyle name="Moeda 22" xfId="322" xr:uid="{00000000-0005-0000-0000-000019010000}"/>
    <cellStyle name="Moeda 23" xfId="323" xr:uid="{00000000-0005-0000-0000-00001A010000}"/>
    <cellStyle name="Moeda 24" xfId="324" xr:uid="{00000000-0005-0000-0000-00001B010000}"/>
    <cellStyle name="Moeda 25" xfId="325" xr:uid="{00000000-0005-0000-0000-00001C010000}"/>
    <cellStyle name="Moeda 26" xfId="326" xr:uid="{00000000-0005-0000-0000-00001D010000}"/>
    <cellStyle name="Moeda 27" xfId="327" xr:uid="{00000000-0005-0000-0000-00001E010000}"/>
    <cellStyle name="Moeda 28" xfId="328" xr:uid="{00000000-0005-0000-0000-00001F010000}"/>
    <cellStyle name="Moeda 29" xfId="329" xr:uid="{00000000-0005-0000-0000-000020010000}"/>
    <cellStyle name="Moeda 3" xfId="330" xr:uid="{00000000-0005-0000-0000-000021010000}"/>
    <cellStyle name="Moeda 3 2" xfId="331" xr:uid="{00000000-0005-0000-0000-000022010000}"/>
    <cellStyle name="Moeda 30" xfId="332" xr:uid="{00000000-0005-0000-0000-000023010000}"/>
    <cellStyle name="Moeda 31" xfId="333" xr:uid="{00000000-0005-0000-0000-000024010000}"/>
    <cellStyle name="Moeda 32" xfId="334" xr:uid="{00000000-0005-0000-0000-000025010000}"/>
    <cellStyle name="Moeda 33" xfId="335" xr:uid="{00000000-0005-0000-0000-000026010000}"/>
    <cellStyle name="Moeda 34" xfId="336" xr:uid="{00000000-0005-0000-0000-000027010000}"/>
    <cellStyle name="Moeda 35" xfId="337" xr:uid="{00000000-0005-0000-0000-000028010000}"/>
    <cellStyle name="Moeda 36" xfId="338" xr:uid="{00000000-0005-0000-0000-000029010000}"/>
    <cellStyle name="Moeda 37" xfId="339" xr:uid="{00000000-0005-0000-0000-00002A010000}"/>
    <cellStyle name="Moeda 38" xfId="340" xr:uid="{00000000-0005-0000-0000-00002B010000}"/>
    <cellStyle name="Moeda 39" xfId="341" xr:uid="{00000000-0005-0000-0000-00002C010000}"/>
    <cellStyle name="Moeda 4" xfId="342" xr:uid="{00000000-0005-0000-0000-00002D010000}"/>
    <cellStyle name="Moeda 40" xfId="343" xr:uid="{00000000-0005-0000-0000-00002E010000}"/>
    <cellStyle name="Moeda 41" xfId="344" xr:uid="{00000000-0005-0000-0000-00002F010000}"/>
    <cellStyle name="Moeda 42" xfId="345" xr:uid="{00000000-0005-0000-0000-000030010000}"/>
    <cellStyle name="Moeda 43" xfId="346" xr:uid="{00000000-0005-0000-0000-000031010000}"/>
    <cellStyle name="Moeda 44" xfId="347" xr:uid="{00000000-0005-0000-0000-000032010000}"/>
    <cellStyle name="Moeda 45" xfId="348" xr:uid="{00000000-0005-0000-0000-000033010000}"/>
    <cellStyle name="Moeda 46" xfId="349" xr:uid="{00000000-0005-0000-0000-000034010000}"/>
    <cellStyle name="Moeda 47" xfId="350" xr:uid="{00000000-0005-0000-0000-000035010000}"/>
    <cellStyle name="Moeda 48" xfId="766" xr:uid="{00000000-0005-0000-0000-000036010000}"/>
    <cellStyle name="Moeda 49" xfId="782" xr:uid="{00000000-0005-0000-0000-000037010000}"/>
    <cellStyle name="Moeda 5" xfId="351" xr:uid="{00000000-0005-0000-0000-000038010000}"/>
    <cellStyle name="Moeda 50" xfId="849" xr:uid="{00000000-0005-0000-0000-000039010000}"/>
    <cellStyle name="Moeda 51" xfId="673" xr:uid="{00000000-0005-0000-0000-00003A010000}"/>
    <cellStyle name="Moeda 52" xfId="860" xr:uid="{00000000-0005-0000-0000-00003B010000}"/>
    <cellStyle name="Moeda 53" xfId="866" xr:uid="{00000000-0005-0000-0000-00003C010000}"/>
    <cellStyle name="Moeda 6" xfId="352" xr:uid="{00000000-0005-0000-0000-00003D010000}"/>
    <cellStyle name="Moeda 7" xfId="353" xr:uid="{00000000-0005-0000-0000-00003E010000}"/>
    <cellStyle name="Moeda 8" xfId="354" xr:uid="{00000000-0005-0000-0000-00003F010000}"/>
    <cellStyle name="Moeda 9" xfId="355" xr:uid="{00000000-0005-0000-0000-000040010000}"/>
    <cellStyle name="Normal" xfId="0" builtinId="0"/>
    <cellStyle name="Normal 10" xfId="302" xr:uid="{00000000-0005-0000-0000-000042010000}"/>
    <cellStyle name="Normal 10 2" xfId="140" xr:uid="{00000000-0005-0000-0000-000043010000}"/>
    <cellStyle name="Normal 10 2 2" xfId="525" xr:uid="{00000000-0005-0000-0000-000044010000}"/>
    <cellStyle name="Normal 10 2 3" xfId="674" xr:uid="{00000000-0005-0000-0000-000045010000}"/>
    <cellStyle name="Normal 10 3" xfId="141" xr:uid="{00000000-0005-0000-0000-000046010000}"/>
    <cellStyle name="Normal 10 3 2" xfId="526" xr:uid="{00000000-0005-0000-0000-000047010000}"/>
    <cellStyle name="Normal 10 3 3" xfId="675" xr:uid="{00000000-0005-0000-0000-000048010000}"/>
    <cellStyle name="Normal 10 4" xfId="662" xr:uid="{00000000-0005-0000-0000-000049010000}"/>
    <cellStyle name="Normal 10 5" xfId="747" xr:uid="{00000000-0005-0000-0000-00004A010000}"/>
    <cellStyle name="Normal 11" xfId="306" xr:uid="{00000000-0005-0000-0000-00004B010000}"/>
    <cellStyle name="Normal 11 2" xfId="142" xr:uid="{00000000-0005-0000-0000-00004C010000}"/>
    <cellStyle name="Normal 11 2 2" xfId="527" xr:uid="{00000000-0005-0000-0000-00004D010000}"/>
    <cellStyle name="Normal 11 2 3" xfId="676" xr:uid="{00000000-0005-0000-0000-00004E010000}"/>
    <cellStyle name="Normal 12" xfId="307" xr:uid="{00000000-0005-0000-0000-00004F010000}"/>
    <cellStyle name="Normal 12 2" xfId="143" xr:uid="{00000000-0005-0000-0000-000050010000}"/>
    <cellStyle name="Normal 12 2 2" xfId="528" xr:uid="{00000000-0005-0000-0000-000051010000}"/>
    <cellStyle name="Normal 12 3" xfId="144" xr:uid="{00000000-0005-0000-0000-000052010000}"/>
    <cellStyle name="Normal 12 3 2" xfId="529" xr:uid="{00000000-0005-0000-0000-000053010000}"/>
    <cellStyle name="Normal 12 4" xfId="145" xr:uid="{00000000-0005-0000-0000-000054010000}"/>
    <cellStyle name="Normal 12 4 2" xfId="530" xr:uid="{00000000-0005-0000-0000-000055010000}"/>
    <cellStyle name="Normal 12 5" xfId="146" xr:uid="{00000000-0005-0000-0000-000056010000}"/>
    <cellStyle name="Normal 12 5 2" xfId="531" xr:uid="{00000000-0005-0000-0000-000057010000}"/>
    <cellStyle name="Normal 12 6" xfId="147" xr:uid="{00000000-0005-0000-0000-000058010000}"/>
    <cellStyle name="Normal 12 6 2" xfId="532" xr:uid="{00000000-0005-0000-0000-000059010000}"/>
    <cellStyle name="Normal 12 7" xfId="665" xr:uid="{00000000-0005-0000-0000-00005A010000}"/>
    <cellStyle name="Normal 12 8" xfId="750" xr:uid="{00000000-0005-0000-0000-00005B010000}"/>
    <cellStyle name="Normal 12 9" xfId="761" xr:uid="{00000000-0005-0000-0000-00005C010000}"/>
    <cellStyle name="Normal 13" xfId="148" xr:uid="{00000000-0005-0000-0000-00005D010000}"/>
    <cellStyle name="Normal 13 2" xfId="149" xr:uid="{00000000-0005-0000-0000-00005E010000}"/>
    <cellStyle name="Normal 13 2 2" xfId="150" xr:uid="{00000000-0005-0000-0000-00005F010000}"/>
    <cellStyle name="Normal 13 2 2 2" xfId="151" xr:uid="{00000000-0005-0000-0000-000060010000}"/>
    <cellStyle name="Normal 13 2 2 2 2" xfId="152" xr:uid="{00000000-0005-0000-0000-000061010000}"/>
    <cellStyle name="Normal 13 2 2 2 2 2" xfId="153" xr:uid="{00000000-0005-0000-0000-000062010000}"/>
    <cellStyle name="Normal 13 2 2 2 2 2 2" xfId="154" xr:uid="{00000000-0005-0000-0000-000063010000}"/>
    <cellStyle name="Normal 13 2 2 2 2 2 2 2" xfId="539" xr:uid="{00000000-0005-0000-0000-000064010000}"/>
    <cellStyle name="Normal 13 2 2 2 2 2 2 3" xfId="680" xr:uid="{00000000-0005-0000-0000-000065010000}"/>
    <cellStyle name="Normal 13 2 2 2 2 2 3" xfId="155" xr:uid="{00000000-0005-0000-0000-000066010000}"/>
    <cellStyle name="Normal 13 2 2 2 2 2 3 2" xfId="540" xr:uid="{00000000-0005-0000-0000-000067010000}"/>
    <cellStyle name="Normal 13 2 2 2 2 2 3 3" xfId="681" xr:uid="{00000000-0005-0000-0000-000068010000}"/>
    <cellStyle name="Normal 13 2 2 2 2 2 4" xfId="538" xr:uid="{00000000-0005-0000-0000-000069010000}"/>
    <cellStyle name="Normal 13 2 2 2 2 3" xfId="156" xr:uid="{00000000-0005-0000-0000-00006A010000}"/>
    <cellStyle name="Normal 13 2 2 2 2 3 2" xfId="541" xr:uid="{00000000-0005-0000-0000-00006B010000}"/>
    <cellStyle name="Normal 13 2 2 2 2 4" xfId="537" xr:uid="{00000000-0005-0000-0000-00006C010000}"/>
    <cellStyle name="Normal 13 2 2 2 2 5" xfId="679" xr:uid="{00000000-0005-0000-0000-00006D010000}"/>
    <cellStyle name="Normal 13 2 2 2 3" xfId="157" xr:uid="{00000000-0005-0000-0000-00006E010000}"/>
    <cellStyle name="Normal 13 2 2 2 3 2" xfId="542" xr:uid="{00000000-0005-0000-0000-00006F010000}"/>
    <cellStyle name="Normal 13 2 2 2 3 3" xfId="682" xr:uid="{00000000-0005-0000-0000-000070010000}"/>
    <cellStyle name="Normal 13 2 2 2 4" xfId="158" xr:uid="{00000000-0005-0000-0000-000071010000}"/>
    <cellStyle name="Normal 13 2 2 2 4 2" xfId="543" xr:uid="{00000000-0005-0000-0000-000072010000}"/>
    <cellStyle name="Normal 13 2 2 2 4 3" xfId="683" xr:uid="{00000000-0005-0000-0000-000073010000}"/>
    <cellStyle name="Normal 13 2 2 2 5" xfId="536" xr:uid="{00000000-0005-0000-0000-000074010000}"/>
    <cellStyle name="Normal 13 2 2 3" xfId="159" xr:uid="{00000000-0005-0000-0000-000075010000}"/>
    <cellStyle name="Normal 13 2 2 3 2" xfId="160" xr:uid="{00000000-0005-0000-0000-000076010000}"/>
    <cellStyle name="Normal 13 2 2 3 2 2" xfId="545" xr:uid="{00000000-0005-0000-0000-000077010000}"/>
    <cellStyle name="Normal 13 2 2 3 2 3" xfId="684" xr:uid="{00000000-0005-0000-0000-000078010000}"/>
    <cellStyle name="Normal 13 2 2 3 3" xfId="161" xr:uid="{00000000-0005-0000-0000-000079010000}"/>
    <cellStyle name="Normal 13 2 2 3 3 2" xfId="546" xr:uid="{00000000-0005-0000-0000-00007A010000}"/>
    <cellStyle name="Normal 13 2 2 3 3 3" xfId="685" xr:uid="{00000000-0005-0000-0000-00007B010000}"/>
    <cellStyle name="Normal 13 2 2 3 4" xfId="544" xr:uid="{00000000-0005-0000-0000-00007C010000}"/>
    <cellStyle name="Normal 13 2 2 4" xfId="162" xr:uid="{00000000-0005-0000-0000-00007D010000}"/>
    <cellStyle name="Normal 13 2 2 4 2" xfId="547" xr:uid="{00000000-0005-0000-0000-00007E010000}"/>
    <cellStyle name="Normal 13 2 2 5" xfId="535" xr:uid="{00000000-0005-0000-0000-00007F010000}"/>
    <cellStyle name="Normal 13 2 2 6" xfId="678" xr:uid="{00000000-0005-0000-0000-000080010000}"/>
    <cellStyle name="Normal 13 2 3" xfId="163" xr:uid="{00000000-0005-0000-0000-000081010000}"/>
    <cellStyle name="Normal 13 2 3 2" xfId="164" xr:uid="{00000000-0005-0000-0000-000082010000}"/>
    <cellStyle name="Normal 13 2 3 2 2" xfId="165" xr:uid="{00000000-0005-0000-0000-000083010000}"/>
    <cellStyle name="Normal 13 2 3 2 2 2" xfId="550" xr:uid="{00000000-0005-0000-0000-000084010000}"/>
    <cellStyle name="Normal 13 2 3 2 2 3" xfId="687" xr:uid="{00000000-0005-0000-0000-000085010000}"/>
    <cellStyle name="Normal 13 2 3 2 3" xfId="166" xr:uid="{00000000-0005-0000-0000-000086010000}"/>
    <cellStyle name="Normal 13 2 3 2 3 2" xfId="551" xr:uid="{00000000-0005-0000-0000-000087010000}"/>
    <cellStyle name="Normal 13 2 3 2 3 3" xfId="688" xr:uid="{00000000-0005-0000-0000-000088010000}"/>
    <cellStyle name="Normal 13 2 3 2 4" xfId="549" xr:uid="{00000000-0005-0000-0000-000089010000}"/>
    <cellStyle name="Normal 13 2 3 3" xfId="167" xr:uid="{00000000-0005-0000-0000-00008A010000}"/>
    <cellStyle name="Normal 13 2 3 3 2" xfId="552" xr:uid="{00000000-0005-0000-0000-00008B010000}"/>
    <cellStyle name="Normal 13 2 3 4" xfId="548" xr:uid="{00000000-0005-0000-0000-00008C010000}"/>
    <cellStyle name="Normal 13 2 3 5" xfId="686" xr:uid="{00000000-0005-0000-0000-00008D010000}"/>
    <cellStyle name="Normal 13 2 4" xfId="168" xr:uid="{00000000-0005-0000-0000-00008E010000}"/>
    <cellStyle name="Normal 13 2 4 2" xfId="553" xr:uid="{00000000-0005-0000-0000-00008F010000}"/>
    <cellStyle name="Normal 13 2 4 3" xfId="689" xr:uid="{00000000-0005-0000-0000-000090010000}"/>
    <cellStyle name="Normal 13 2 5" xfId="169" xr:uid="{00000000-0005-0000-0000-000091010000}"/>
    <cellStyle name="Normal 13 2 5 2" xfId="554" xr:uid="{00000000-0005-0000-0000-000092010000}"/>
    <cellStyle name="Normal 13 2 5 3" xfId="690" xr:uid="{00000000-0005-0000-0000-000093010000}"/>
    <cellStyle name="Normal 13 2 6" xfId="534" xr:uid="{00000000-0005-0000-0000-000094010000}"/>
    <cellStyle name="Normal 13 3" xfId="170" xr:uid="{00000000-0005-0000-0000-000095010000}"/>
    <cellStyle name="Normal 13 3 2" xfId="171" xr:uid="{00000000-0005-0000-0000-000096010000}"/>
    <cellStyle name="Normal 13 3 2 2" xfId="172" xr:uid="{00000000-0005-0000-0000-000097010000}"/>
    <cellStyle name="Normal 13 3 2 2 2" xfId="173" xr:uid="{00000000-0005-0000-0000-000098010000}"/>
    <cellStyle name="Normal 13 3 2 2 2 2" xfId="558" xr:uid="{00000000-0005-0000-0000-000099010000}"/>
    <cellStyle name="Normal 13 3 2 2 2 3" xfId="692" xr:uid="{00000000-0005-0000-0000-00009A010000}"/>
    <cellStyle name="Normal 13 3 2 2 3" xfId="174" xr:uid="{00000000-0005-0000-0000-00009B010000}"/>
    <cellStyle name="Normal 13 3 2 2 3 2" xfId="559" xr:uid="{00000000-0005-0000-0000-00009C010000}"/>
    <cellStyle name="Normal 13 3 2 2 3 3" xfId="693" xr:uid="{00000000-0005-0000-0000-00009D010000}"/>
    <cellStyle name="Normal 13 3 2 2 4" xfId="557" xr:uid="{00000000-0005-0000-0000-00009E010000}"/>
    <cellStyle name="Normal 13 3 2 3" xfId="175" xr:uid="{00000000-0005-0000-0000-00009F010000}"/>
    <cellStyle name="Normal 13 3 2 3 2" xfId="560" xr:uid="{00000000-0005-0000-0000-0000A0010000}"/>
    <cellStyle name="Normal 13 3 2 4" xfId="556" xr:uid="{00000000-0005-0000-0000-0000A1010000}"/>
    <cellStyle name="Normal 13 3 2 5" xfId="691" xr:uid="{00000000-0005-0000-0000-0000A2010000}"/>
    <cellStyle name="Normal 13 3 3" xfId="176" xr:uid="{00000000-0005-0000-0000-0000A3010000}"/>
    <cellStyle name="Normal 13 3 3 2" xfId="561" xr:uid="{00000000-0005-0000-0000-0000A4010000}"/>
    <cellStyle name="Normal 13 3 3 3" xfId="694" xr:uid="{00000000-0005-0000-0000-0000A5010000}"/>
    <cellStyle name="Normal 13 3 4" xfId="177" xr:uid="{00000000-0005-0000-0000-0000A6010000}"/>
    <cellStyle name="Normal 13 3 4 2" xfId="562" xr:uid="{00000000-0005-0000-0000-0000A7010000}"/>
    <cellStyle name="Normal 13 3 4 3" xfId="695" xr:uid="{00000000-0005-0000-0000-0000A8010000}"/>
    <cellStyle name="Normal 13 3 5" xfId="555" xr:uid="{00000000-0005-0000-0000-0000A9010000}"/>
    <cellStyle name="Normal 13 4" xfId="178" xr:uid="{00000000-0005-0000-0000-0000AA010000}"/>
    <cellStyle name="Normal 13 4 2" xfId="179" xr:uid="{00000000-0005-0000-0000-0000AB010000}"/>
    <cellStyle name="Normal 13 4 2 2" xfId="564" xr:uid="{00000000-0005-0000-0000-0000AC010000}"/>
    <cellStyle name="Normal 13 4 2 3" xfId="696" xr:uid="{00000000-0005-0000-0000-0000AD010000}"/>
    <cellStyle name="Normal 13 4 3" xfId="180" xr:uid="{00000000-0005-0000-0000-0000AE010000}"/>
    <cellStyle name="Normal 13 4 3 2" xfId="565" xr:uid="{00000000-0005-0000-0000-0000AF010000}"/>
    <cellStyle name="Normal 13 4 3 3" xfId="697" xr:uid="{00000000-0005-0000-0000-0000B0010000}"/>
    <cellStyle name="Normal 13 4 4" xfId="563" xr:uid="{00000000-0005-0000-0000-0000B1010000}"/>
    <cellStyle name="Normal 13 5" xfId="181" xr:uid="{00000000-0005-0000-0000-0000B2010000}"/>
    <cellStyle name="Normal 13 5 2" xfId="566" xr:uid="{00000000-0005-0000-0000-0000B3010000}"/>
    <cellStyle name="Normal 13 6" xfId="533" xr:uid="{00000000-0005-0000-0000-0000B4010000}"/>
    <cellStyle name="Normal 13 7" xfId="677" xr:uid="{00000000-0005-0000-0000-0000B5010000}"/>
    <cellStyle name="Normal 14" xfId="182" xr:uid="{00000000-0005-0000-0000-0000B6010000}"/>
    <cellStyle name="Normal 14 2" xfId="183" xr:uid="{00000000-0005-0000-0000-0000B7010000}"/>
    <cellStyle name="Normal 14 2 2" xfId="184" xr:uid="{00000000-0005-0000-0000-0000B8010000}"/>
    <cellStyle name="Normal 14 2 2 2" xfId="185" xr:uid="{00000000-0005-0000-0000-0000B9010000}"/>
    <cellStyle name="Normal 14 2 2 2 2" xfId="186" xr:uid="{00000000-0005-0000-0000-0000BA010000}"/>
    <cellStyle name="Normal 14 2 2 2 2 2" xfId="571" xr:uid="{00000000-0005-0000-0000-0000BB010000}"/>
    <cellStyle name="Normal 14 2 2 2 2 3" xfId="700" xr:uid="{00000000-0005-0000-0000-0000BC010000}"/>
    <cellStyle name="Normal 14 2 2 2 3" xfId="187" xr:uid="{00000000-0005-0000-0000-0000BD010000}"/>
    <cellStyle name="Normal 14 2 2 2 3 2" xfId="572" xr:uid="{00000000-0005-0000-0000-0000BE010000}"/>
    <cellStyle name="Normal 14 2 2 2 3 3" xfId="701" xr:uid="{00000000-0005-0000-0000-0000BF010000}"/>
    <cellStyle name="Normal 14 2 2 2 4" xfId="570" xr:uid="{00000000-0005-0000-0000-0000C0010000}"/>
    <cellStyle name="Normal 14 2 2 3" xfId="188" xr:uid="{00000000-0005-0000-0000-0000C1010000}"/>
    <cellStyle name="Normal 14 2 2 3 2" xfId="573" xr:uid="{00000000-0005-0000-0000-0000C2010000}"/>
    <cellStyle name="Normal 14 2 2 4" xfId="569" xr:uid="{00000000-0005-0000-0000-0000C3010000}"/>
    <cellStyle name="Normal 14 2 2 5" xfId="699" xr:uid="{00000000-0005-0000-0000-0000C4010000}"/>
    <cellStyle name="Normal 14 2 3" xfId="189" xr:uid="{00000000-0005-0000-0000-0000C5010000}"/>
    <cellStyle name="Normal 14 2 3 2" xfId="574" xr:uid="{00000000-0005-0000-0000-0000C6010000}"/>
    <cellStyle name="Normal 14 2 3 3" xfId="702" xr:uid="{00000000-0005-0000-0000-0000C7010000}"/>
    <cellStyle name="Normal 14 2 4" xfId="190" xr:uid="{00000000-0005-0000-0000-0000C8010000}"/>
    <cellStyle name="Normal 14 2 4 2" xfId="575" xr:uid="{00000000-0005-0000-0000-0000C9010000}"/>
    <cellStyle name="Normal 14 2 4 3" xfId="703" xr:uid="{00000000-0005-0000-0000-0000CA010000}"/>
    <cellStyle name="Normal 14 2 5" xfId="568" xr:uid="{00000000-0005-0000-0000-0000CB010000}"/>
    <cellStyle name="Normal 14 3" xfId="191" xr:uid="{00000000-0005-0000-0000-0000CC010000}"/>
    <cellStyle name="Normal 14 3 2" xfId="192" xr:uid="{00000000-0005-0000-0000-0000CD010000}"/>
    <cellStyle name="Normal 14 3 2 2" xfId="577" xr:uid="{00000000-0005-0000-0000-0000CE010000}"/>
    <cellStyle name="Normal 14 3 2 3" xfId="704" xr:uid="{00000000-0005-0000-0000-0000CF010000}"/>
    <cellStyle name="Normal 14 3 3" xfId="193" xr:uid="{00000000-0005-0000-0000-0000D0010000}"/>
    <cellStyle name="Normal 14 3 3 2" xfId="578" xr:uid="{00000000-0005-0000-0000-0000D1010000}"/>
    <cellStyle name="Normal 14 3 3 3" xfId="705" xr:uid="{00000000-0005-0000-0000-0000D2010000}"/>
    <cellStyle name="Normal 14 3 4" xfId="576" xr:uid="{00000000-0005-0000-0000-0000D3010000}"/>
    <cellStyle name="Normal 14 4" xfId="194" xr:uid="{00000000-0005-0000-0000-0000D4010000}"/>
    <cellStyle name="Normal 14 4 2" xfId="579" xr:uid="{00000000-0005-0000-0000-0000D5010000}"/>
    <cellStyle name="Normal 14 5" xfId="567" xr:uid="{00000000-0005-0000-0000-0000D6010000}"/>
    <cellStyle name="Normal 14 6" xfId="698" xr:uid="{00000000-0005-0000-0000-0000D7010000}"/>
    <cellStyle name="Normal 15" xfId="195" xr:uid="{00000000-0005-0000-0000-0000D8010000}"/>
    <cellStyle name="Normal 15 2" xfId="196" xr:uid="{00000000-0005-0000-0000-0000D9010000}"/>
    <cellStyle name="Normal 15 2 2" xfId="197" xr:uid="{00000000-0005-0000-0000-0000DA010000}"/>
    <cellStyle name="Normal 15 2 2 2" xfId="582" xr:uid="{00000000-0005-0000-0000-0000DB010000}"/>
    <cellStyle name="Normal 15 2 2 3" xfId="707" xr:uid="{00000000-0005-0000-0000-0000DC010000}"/>
    <cellStyle name="Normal 15 2 3" xfId="198" xr:uid="{00000000-0005-0000-0000-0000DD010000}"/>
    <cellStyle name="Normal 15 2 3 2" xfId="583" xr:uid="{00000000-0005-0000-0000-0000DE010000}"/>
    <cellStyle name="Normal 15 2 3 3" xfId="708" xr:uid="{00000000-0005-0000-0000-0000DF010000}"/>
    <cellStyle name="Normal 15 2 4" xfId="581" xr:uid="{00000000-0005-0000-0000-0000E0010000}"/>
    <cellStyle name="Normal 15 3" xfId="199" xr:uid="{00000000-0005-0000-0000-0000E1010000}"/>
    <cellStyle name="Normal 15 3 2" xfId="584" xr:uid="{00000000-0005-0000-0000-0000E2010000}"/>
    <cellStyle name="Normal 15 4" xfId="580" xr:uid="{00000000-0005-0000-0000-0000E3010000}"/>
    <cellStyle name="Normal 15 5" xfId="706" xr:uid="{00000000-0005-0000-0000-0000E4010000}"/>
    <cellStyle name="Normal 16" xfId="200" xr:uid="{00000000-0005-0000-0000-0000E5010000}"/>
    <cellStyle name="Normal 16 2" xfId="201" xr:uid="{00000000-0005-0000-0000-0000E6010000}"/>
    <cellStyle name="Normal 16 2 2" xfId="586" xr:uid="{00000000-0005-0000-0000-0000E7010000}"/>
    <cellStyle name="Normal 16 3" xfId="585" xr:uid="{00000000-0005-0000-0000-0000E8010000}"/>
    <cellStyle name="Normal 16 4" xfId="709" xr:uid="{00000000-0005-0000-0000-0000E9010000}"/>
    <cellStyle name="Normal 17" xfId="202" xr:uid="{00000000-0005-0000-0000-0000EA010000}"/>
    <cellStyle name="Normal 17 2" xfId="587" xr:uid="{00000000-0005-0000-0000-0000EB010000}"/>
    <cellStyle name="Normal 17 3" xfId="710" xr:uid="{00000000-0005-0000-0000-0000EC010000}"/>
    <cellStyle name="Normal 18" xfId="356" xr:uid="{00000000-0005-0000-0000-0000ED010000}"/>
    <cellStyle name="Normal 19" xfId="357" xr:uid="{00000000-0005-0000-0000-0000EE010000}"/>
    <cellStyle name="Normal 2" xfId="2" xr:uid="{00000000-0005-0000-0000-0000EF010000}"/>
    <cellStyle name="Normal 2 10" xfId="204" xr:uid="{00000000-0005-0000-0000-0000F0010000}"/>
    <cellStyle name="Normal 2 10 2" xfId="588" xr:uid="{00000000-0005-0000-0000-0000F1010000}"/>
    <cellStyle name="Normal 2 10 2 2" xfId="857" xr:uid="{00000000-0005-0000-0000-0000F2010000}"/>
    <cellStyle name="Normal 2 11" xfId="205" xr:uid="{00000000-0005-0000-0000-0000F3010000}"/>
    <cellStyle name="Normal 2 11 2" xfId="589" xr:uid="{00000000-0005-0000-0000-0000F4010000}"/>
    <cellStyle name="Normal 2 12" xfId="206" xr:uid="{00000000-0005-0000-0000-0000F5010000}"/>
    <cellStyle name="Normal 2 12 2" xfId="590" xr:uid="{00000000-0005-0000-0000-0000F6010000}"/>
    <cellStyle name="Normal 2 13" xfId="298" xr:uid="{00000000-0005-0000-0000-0000F7010000}"/>
    <cellStyle name="Normal 2 14" xfId="203" xr:uid="{00000000-0005-0000-0000-0000F8010000}"/>
    <cellStyle name="Normal 2 2" xfId="207" xr:uid="{00000000-0005-0000-0000-0000F9010000}"/>
    <cellStyle name="Normal 2 2 2" xfId="591" xr:uid="{00000000-0005-0000-0000-0000FA010000}"/>
    <cellStyle name="Normal 2 3" xfId="208" xr:uid="{00000000-0005-0000-0000-0000FB010000}"/>
    <cellStyle name="Normal 2 3 2" xfId="592" xr:uid="{00000000-0005-0000-0000-0000FC010000}"/>
    <cellStyle name="Normal 2 4" xfId="209" xr:uid="{00000000-0005-0000-0000-0000FD010000}"/>
    <cellStyle name="Normal 2 4 2" xfId="593" xr:uid="{00000000-0005-0000-0000-0000FE010000}"/>
    <cellStyle name="Normal 2 5" xfId="210" xr:uid="{00000000-0005-0000-0000-0000FF010000}"/>
    <cellStyle name="Normal 2 5 2" xfId="594" xr:uid="{00000000-0005-0000-0000-000000020000}"/>
    <cellStyle name="Normal 2 6" xfId="211" xr:uid="{00000000-0005-0000-0000-000001020000}"/>
    <cellStyle name="Normal 2 6 2" xfId="595" xr:uid="{00000000-0005-0000-0000-000002020000}"/>
    <cellStyle name="Normal 2 7" xfId="212" xr:uid="{00000000-0005-0000-0000-000003020000}"/>
    <cellStyle name="Normal 2 7 2" xfId="596" xr:uid="{00000000-0005-0000-0000-000004020000}"/>
    <cellStyle name="Normal 2 8" xfId="213" xr:uid="{00000000-0005-0000-0000-000005020000}"/>
    <cellStyle name="Normal 2 8 2" xfId="597" xr:uid="{00000000-0005-0000-0000-000006020000}"/>
    <cellStyle name="Normal 2 9" xfId="214" xr:uid="{00000000-0005-0000-0000-000007020000}"/>
    <cellStyle name="Normal 2 9 2" xfId="598" xr:uid="{00000000-0005-0000-0000-000008020000}"/>
    <cellStyle name="Normal 20" xfId="358" xr:uid="{00000000-0005-0000-0000-000009020000}"/>
    <cellStyle name="Normal 21" xfId="359" xr:uid="{00000000-0005-0000-0000-00000A020000}"/>
    <cellStyle name="Normal 22" xfId="360" xr:uid="{00000000-0005-0000-0000-00000B020000}"/>
    <cellStyle name="Normal 23" xfId="361" xr:uid="{00000000-0005-0000-0000-00000C020000}"/>
    <cellStyle name="Normal 24" xfId="362" xr:uid="{00000000-0005-0000-0000-00000D020000}"/>
    <cellStyle name="Normal 24 2" xfId="667" xr:uid="{00000000-0005-0000-0000-00000E020000}"/>
    <cellStyle name="Normal 24 3" xfId="752" xr:uid="{00000000-0005-0000-0000-00000F020000}"/>
    <cellStyle name="Normal 25" xfId="363" xr:uid="{00000000-0005-0000-0000-000010020000}"/>
    <cellStyle name="Normal 25 2" xfId="364" xr:uid="{00000000-0005-0000-0000-000011020000}"/>
    <cellStyle name="Normal 25 2 2" xfId="365" xr:uid="{00000000-0005-0000-0000-000012020000}"/>
    <cellStyle name="Normal 25 3" xfId="366" xr:uid="{00000000-0005-0000-0000-000013020000}"/>
    <cellStyle name="Normal 25 3 2" xfId="367" xr:uid="{00000000-0005-0000-0000-000014020000}"/>
    <cellStyle name="Normal 25 4" xfId="368" xr:uid="{00000000-0005-0000-0000-000015020000}"/>
    <cellStyle name="Normal 25 4 2" xfId="753" xr:uid="{00000000-0005-0000-0000-000016020000}"/>
    <cellStyle name="Normal 26" xfId="369" xr:uid="{00000000-0005-0000-0000-000017020000}"/>
    <cellStyle name="Normal 26 2" xfId="370" xr:uid="{00000000-0005-0000-0000-000018020000}"/>
    <cellStyle name="Normal 27" xfId="672" xr:uid="{00000000-0005-0000-0000-000019020000}"/>
    <cellStyle name="Normal 27 2" xfId="758" xr:uid="{00000000-0005-0000-0000-00001A020000}"/>
    <cellStyle name="Normal 28" xfId="763" xr:uid="{00000000-0005-0000-0000-00001B020000}"/>
    <cellStyle name="Normal 28 10" xfId="813" xr:uid="{00000000-0005-0000-0000-00001C020000}"/>
    <cellStyle name="Normal 28 10 2" xfId="825" xr:uid="{00000000-0005-0000-0000-00001D020000}"/>
    <cellStyle name="Normal 28 10 4" xfId="841" xr:uid="{00000000-0005-0000-0000-00001E020000}"/>
    <cellStyle name="Normal 28 10 4 2" xfId="856" xr:uid="{00000000-0005-0000-0000-00001F020000}"/>
    <cellStyle name="Normal 28 2" xfId="793" xr:uid="{00000000-0005-0000-0000-000020020000}"/>
    <cellStyle name="Normal 28 3" xfId="795" xr:uid="{00000000-0005-0000-0000-000021020000}"/>
    <cellStyle name="Normal 28 4" xfId="797" xr:uid="{00000000-0005-0000-0000-000022020000}"/>
    <cellStyle name="Normal 28 4 2" xfId="816" xr:uid="{00000000-0005-0000-0000-000023020000}"/>
    <cellStyle name="Normal 28 5" xfId="798" xr:uid="{00000000-0005-0000-0000-000024020000}"/>
    <cellStyle name="Normal 28 5 2" xfId="820" xr:uid="{00000000-0005-0000-0000-000025020000}"/>
    <cellStyle name="Normal 28 6" xfId="799" xr:uid="{00000000-0005-0000-0000-000026020000}"/>
    <cellStyle name="Normal 28 6 2" xfId="817" xr:uid="{00000000-0005-0000-0000-000027020000}"/>
    <cellStyle name="Normal 28 7" xfId="800" xr:uid="{00000000-0005-0000-0000-000028020000}"/>
    <cellStyle name="Normal 28 7 2" xfId="819" xr:uid="{00000000-0005-0000-0000-000029020000}"/>
    <cellStyle name="Normal 28 8" xfId="801" xr:uid="{00000000-0005-0000-0000-00002A020000}"/>
    <cellStyle name="Normal 28 8 2" xfId="818" xr:uid="{00000000-0005-0000-0000-00002B020000}"/>
    <cellStyle name="Normal 28 9" xfId="802" xr:uid="{00000000-0005-0000-0000-00002C020000}"/>
    <cellStyle name="Normal 28 9 2" xfId="815" xr:uid="{00000000-0005-0000-0000-00002D020000}"/>
    <cellStyle name="Normal 29" xfId="774" xr:uid="{00000000-0005-0000-0000-00002E020000}"/>
    <cellStyle name="Normal 3" xfId="215" xr:uid="{00000000-0005-0000-0000-00002F020000}"/>
    <cellStyle name="Normal 3 10" xfId="806" xr:uid="{00000000-0005-0000-0000-000030020000}"/>
    <cellStyle name="Normal 3 11" xfId="808" xr:uid="{00000000-0005-0000-0000-000031020000}"/>
    <cellStyle name="Normal 3 2" xfId="216" xr:uid="{00000000-0005-0000-0000-000032020000}"/>
    <cellStyle name="Normal 3 2 2" xfId="600" xr:uid="{00000000-0005-0000-0000-000033020000}"/>
    <cellStyle name="Normal 3 3" xfId="217" xr:uid="{00000000-0005-0000-0000-000034020000}"/>
    <cellStyle name="Normal 3 3 2" xfId="601" xr:uid="{00000000-0005-0000-0000-000035020000}"/>
    <cellStyle name="Normal 3 4" xfId="218" xr:uid="{00000000-0005-0000-0000-000036020000}"/>
    <cellStyle name="Normal 3 4 2" xfId="602" xr:uid="{00000000-0005-0000-0000-000037020000}"/>
    <cellStyle name="Normal 3 5" xfId="219" xr:uid="{00000000-0005-0000-0000-000038020000}"/>
    <cellStyle name="Normal 3 5 2" xfId="603" xr:uid="{00000000-0005-0000-0000-000039020000}"/>
    <cellStyle name="Normal 3 6" xfId="220" xr:uid="{00000000-0005-0000-0000-00003A020000}"/>
    <cellStyle name="Normal 3 6 2" xfId="604" xr:uid="{00000000-0005-0000-0000-00003B020000}"/>
    <cellStyle name="Normal 3 7" xfId="221" xr:uid="{00000000-0005-0000-0000-00003C020000}"/>
    <cellStyle name="Normal 3 7 2" xfId="605" xr:uid="{00000000-0005-0000-0000-00003D020000}"/>
    <cellStyle name="Normal 3 8" xfId="222" xr:uid="{00000000-0005-0000-0000-00003E020000}"/>
    <cellStyle name="Normal 3 8 2" xfId="606" xr:uid="{00000000-0005-0000-0000-00003F020000}"/>
    <cellStyle name="Normal 3 9" xfId="599" xr:uid="{00000000-0005-0000-0000-000040020000}"/>
    <cellStyle name="Normal 30" xfId="785" xr:uid="{00000000-0005-0000-0000-000041020000}"/>
    <cellStyle name="Normal 31" xfId="803" xr:uid="{00000000-0005-0000-0000-000042020000}"/>
    <cellStyle name="Normal 31 2" xfId="831" xr:uid="{00000000-0005-0000-0000-000043020000}"/>
    <cellStyle name="Normal 32" xfId="809" xr:uid="{00000000-0005-0000-0000-000044020000}"/>
    <cellStyle name="Normal 33" xfId="811" xr:uid="{00000000-0005-0000-0000-000045020000}"/>
    <cellStyle name="Normal 34" xfId="822" xr:uid="{00000000-0005-0000-0000-000046020000}"/>
    <cellStyle name="Normal 34 2" xfId="824" xr:uid="{00000000-0005-0000-0000-000047020000}"/>
    <cellStyle name="Normal 34 3" xfId="830" xr:uid="{00000000-0005-0000-0000-000048020000}"/>
    <cellStyle name="Normal 34 4" xfId="833" xr:uid="{00000000-0005-0000-0000-000049020000}"/>
    <cellStyle name="Normal 35" xfId="823" xr:uid="{00000000-0005-0000-0000-00004A020000}"/>
    <cellStyle name="Normal 36" xfId="829" xr:uid="{00000000-0005-0000-0000-00004B020000}"/>
    <cellStyle name="Normal 37" xfId="832" xr:uid="{00000000-0005-0000-0000-00004C020000}"/>
    <cellStyle name="Normal 38" xfId="836" xr:uid="{00000000-0005-0000-0000-00004D020000}"/>
    <cellStyle name="Normal 39" xfId="828" xr:uid="{00000000-0005-0000-0000-00004E020000}"/>
    <cellStyle name="Normal 39 2" xfId="858" xr:uid="{00000000-0005-0000-0000-00004F020000}"/>
    <cellStyle name="Normal 4" xfId="223" xr:uid="{00000000-0005-0000-0000-000050020000}"/>
    <cellStyle name="Normal 4 10" xfId="850" xr:uid="{00000000-0005-0000-0000-000051020000}"/>
    <cellStyle name="Normal 4 2" xfId="224" xr:uid="{00000000-0005-0000-0000-000052020000}"/>
    <cellStyle name="Normal 4 2 2" xfId="608" xr:uid="{00000000-0005-0000-0000-000053020000}"/>
    <cellStyle name="Normal 4 20" xfId="861" xr:uid="{00000000-0005-0000-0000-000054020000}"/>
    <cellStyle name="Normal 4 3" xfId="225" xr:uid="{00000000-0005-0000-0000-000055020000}"/>
    <cellStyle name="Normal 4 3 2" xfId="609" xr:uid="{00000000-0005-0000-0000-000056020000}"/>
    <cellStyle name="Normal 4 4" xfId="226" xr:uid="{00000000-0005-0000-0000-000057020000}"/>
    <cellStyle name="Normal 4 4 2" xfId="610" xr:uid="{00000000-0005-0000-0000-000058020000}"/>
    <cellStyle name="Normal 4 5" xfId="227" xr:uid="{00000000-0005-0000-0000-000059020000}"/>
    <cellStyle name="Normal 4 5 2" xfId="611" xr:uid="{00000000-0005-0000-0000-00005A020000}"/>
    <cellStyle name="Normal 4 6" xfId="228" xr:uid="{00000000-0005-0000-0000-00005B020000}"/>
    <cellStyle name="Normal 4 6 2" xfId="612" xr:uid="{00000000-0005-0000-0000-00005C020000}"/>
    <cellStyle name="Normal 4 7" xfId="229" xr:uid="{00000000-0005-0000-0000-00005D020000}"/>
    <cellStyle name="Normal 4 7 2" xfId="613" xr:uid="{00000000-0005-0000-0000-00005E020000}"/>
    <cellStyle name="Normal 4 8" xfId="230" xr:uid="{00000000-0005-0000-0000-00005F020000}"/>
    <cellStyle name="Normal 4 8 2" xfId="614" xr:uid="{00000000-0005-0000-0000-000060020000}"/>
    <cellStyle name="Normal 4 9" xfId="607" xr:uid="{00000000-0005-0000-0000-000061020000}"/>
    <cellStyle name="Normal 40" xfId="843" xr:uid="{00000000-0005-0000-0000-000062020000}"/>
    <cellStyle name="Normal 41" xfId="846" xr:uid="{00000000-0005-0000-0000-000063020000}"/>
    <cellStyle name="Normal 42" xfId="837" xr:uid="{00000000-0005-0000-0000-000064020000}"/>
    <cellStyle name="Normal 42 2" xfId="838" xr:uid="{00000000-0005-0000-0000-000065020000}"/>
    <cellStyle name="Normal 43" xfId="839" xr:uid="{00000000-0005-0000-0000-000066020000}"/>
    <cellStyle name="Normal 44" xfId="847" xr:uid="{00000000-0005-0000-0000-000067020000}"/>
    <cellStyle name="Normal 45" xfId="848" xr:uid="{00000000-0005-0000-0000-000068020000}"/>
    <cellStyle name="Normal 46" xfId="851" xr:uid="{00000000-0005-0000-0000-000069020000}"/>
    <cellStyle name="Normal 47" xfId="3" xr:uid="{00000000-0005-0000-0000-00006A020000}"/>
    <cellStyle name="Normal 48" xfId="859" xr:uid="{00000000-0005-0000-0000-00006B020000}"/>
    <cellStyle name="Normal 49" xfId="862" xr:uid="{00000000-0005-0000-0000-00006C020000}"/>
    <cellStyle name="Normal 5" xfId="287" xr:uid="{00000000-0005-0000-0000-00006D020000}"/>
    <cellStyle name="Normal 5 10" xfId="738" xr:uid="{00000000-0005-0000-0000-00006E020000}"/>
    <cellStyle name="Normal 5 11" xfId="834" xr:uid="{00000000-0005-0000-0000-00006F020000}"/>
    <cellStyle name="Normal 5 2" xfId="288" xr:uid="{00000000-0005-0000-0000-000070020000}"/>
    <cellStyle name="Normal 5 2 2" xfId="289" xr:uid="{00000000-0005-0000-0000-000071020000}"/>
    <cellStyle name="Normal 5 2 2 2" xfId="654" xr:uid="{00000000-0005-0000-0000-000072020000}"/>
    <cellStyle name="Normal 5 2 2 3" xfId="739" xr:uid="{00000000-0005-0000-0000-000073020000}"/>
    <cellStyle name="Normal 5 2 2 4" xfId="779" xr:uid="{00000000-0005-0000-0000-000074020000}"/>
    <cellStyle name="Normal 5 2 3" xfId="290" xr:uid="{00000000-0005-0000-0000-000075020000}"/>
    <cellStyle name="Normal 5 2 3 2" xfId="655" xr:uid="{00000000-0005-0000-0000-000076020000}"/>
    <cellStyle name="Normal 5 2 3 3" xfId="740" xr:uid="{00000000-0005-0000-0000-000077020000}"/>
    <cellStyle name="Normal 5 2 4" xfId="291" xr:uid="{00000000-0005-0000-0000-000078020000}"/>
    <cellStyle name="Normal 5 2 4 2" xfId="656" xr:uid="{00000000-0005-0000-0000-000079020000}"/>
    <cellStyle name="Normal 5 2 4 3" xfId="741" xr:uid="{00000000-0005-0000-0000-00007A020000}"/>
    <cellStyle name="Normal 5 2 5" xfId="292" xr:uid="{00000000-0005-0000-0000-00007B020000}"/>
    <cellStyle name="Normal 5 2 5 2" xfId="657" xr:uid="{00000000-0005-0000-0000-00007C020000}"/>
    <cellStyle name="Normal 5 2 5 3" xfId="742" xr:uid="{00000000-0005-0000-0000-00007D020000}"/>
    <cellStyle name="Normal 5 2 6" xfId="293" xr:uid="{00000000-0005-0000-0000-00007E020000}"/>
    <cellStyle name="Normal 5 2 6 2" xfId="658" xr:uid="{00000000-0005-0000-0000-00007F020000}"/>
    <cellStyle name="Normal 5 2 6 3" xfId="743" xr:uid="{00000000-0005-0000-0000-000080020000}"/>
    <cellStyle name="Normal 5 3" xfId="294" xr:uid="{00000000-0005-0000-0000-000081020000}"/>
    <cellStyle name="Normal 5 4" xfId="295" xr:uid="{00000000-0005-0000-0000-000082020000}"/>
    <cellStyle name="Normal 5 5" xfId="296" xr:uid="{00000000-0005-0000-0000-000083020000}"/>
    <cellStyle name="Normal 5 6" xfId="297" xr:uid="{00000000-0005-0000-0000-000084020000}"/>
    <cellStyle name="Normal 5 7" xfId="299" xr:uid="{00000000-0005-0000-0000-000085020000}"/>
    <cellStyle name="Normal 5 7 2" xfId="300" xr:uid="{00000000-0005-0000-0000-000086020000}"/>
    <cellStyle name="Normal 5 7 2 2" xfId="660" xr:uid="{00000000-0005-0000-0000-000087020000}"/>
    <cellStyle name="Normal 5 7 2 3" xfId="745" xr:uid="{00000000-0005-0000-0000-000088020000}"/>
    <cellStyle name="Normal 5 7 2 4" xfId="778" xr:uid="{00000000-0005-0000-0000-000089020000}"/>
    <cellStyle name="Normal 5 7 3" xfId="301" xr:uid="{00000000-0005-0000-0000-00008A020000}"/>
    <cellStyle name="Normal 5 7 3 2" xfId="661" xr:uid="{00000000-0005-0000-0000-00008B020000}"/>
    <cellStyle name="Normal 5 7 3 3" xfId="746" xr:uid="{00000000-0005-0000-0000-00008C020000}"/>
    <cellStyle name="Normal 5 7 3 4" xfId="807" xr:uid="{00000000-0005-0000-0000-00008D020000}"/>
    <cellStyle name="Normal 5 7 3 4 2" xfId="810" xr:uid="{00000000-0005-0000-0000-00008E020000}"/>
    <cellStyle name="Normal 5 7 3 4 3" xfId="821" xr:uid="{00000000-0005-0000-0000-00008F020000}"/>
    <cellStyle name="Normal 5 7 4" xfId="659" xr:uid="{00000000-0005-0000-0000-000090020000}"/>
    <cellStyle name="Normal 5 7 5" xfId="744" xr:uid="{00000000-0005-0000-0000-000091020000}"/>
    <cellStyle name="Normal 5 8" xfId="303" xr:uid="{00000000-0005-0000-0000-000092020000}"/>
    <cellStyle name="Normal 5 8 2" xfId="663" xr:uid="{00000000-0005-0000-0000-000093020000}"/>
    <cellStyle name="Normal 5 8 3" xfId="748" xr:uid="{00000000-0005-0000-0000-000094020000}"/>
    <cellStyle name="Normal 5 8 4" xfId="780" xr:uid="{00000000-0005-0000-0000-000095020000}"/>
    <cellStyle name="Normal 5 9" xfId="653" xr:uid="{00000000-0005-0000-0000-000096020000}"/>
    <cellStyle name="Normal 50" xfId="863" xr:uid="{00000000-0005-0000-0000-000097020000}"/>
    <cellStyle name="Normal 51" xfId="868" xr:uid="{00000000-0005-0000-0000-000098020000}"/>
    <cellStyle name="Normal 52" xfId="869" xr:uid="{00000000-0005-0000-0000-000099020000}"/>
    <cellStyle name="Normal 53" xfId="871" xr:uid="{8DE3738F-A23C-4DDD-88EE-1FFC96AC2CD3}"/>
    <cellStyle name="Normal 6" xfId="231" xr:uid="{00000000-0005-0000-0000-00009A020000}"/>
    <cellStyle name="Normal 6 2" xfId="615" xr:uid="{00000000-0005-0000-0000-00009B020000}"/>
    <cellStyle name="Normal 7" xfId="232" xr:uid="{00000000-0005-0000-0000-00009C020000}"/>
    <cellStyle name="Normal 7 10" xfId="616" xr:uid="{00000000-0005-0000-0000-00009D020000}"/>
    <cellStyle name="Normal 7 11" xfId="711" xr:uid="{00000000-0005-0000-0000-00009E020000}"/>
    <cellStyle name="Normal 7 2" xfId="233" xr:uid="{00000000-0005-0000-0000-00009F020000}"/>
    <cellStyle name="Normal 7 2 2" xfId="617" xr:uid="{00000000-0005-0000-0000-0000A0020000}"/>
    <cellStyle name="Normal 7 2 3" xfId="712" xr:uid="{00000000-0005-0000-0000-0000A1020000}"/>
    <cellStyle name="Normal 7 3" xfId="234" xr:uid="{00000000-0005-0000-0000-0000A2020000}"/>
    <cellStyle name="Normal 7 3 2" xfId="618" xr:uid="{00000000-0005-0000-0000-0000A3020000}"/>
    <cellStyle name="Normal 7 3 3" xfId="713" xr:uid="{00000000-0005-0000-0000-0000A4020000}"/>
    <cellStyle name="Normal 7 4" xfId="235" xr:uid="{00000000-0005-0000-0000-0000A5020000}"/>
    <cellStyle name="Normal 7 4 2" xfId="619" xr:uid="{00000000-0005-0000-0000-0000A6020000}"/>
    <cellStyle name="Normal 7 4 3" xfId="714" xr:uid="{00000000-0005-0000-0000-0000A7020000}"/>
    <cellStyle name="Normal 7 5" xfId="236" xr:uid="{00000000-0005-0000-0000-0000A8020000}"/>
    <cellStyle name="Normal 7 5 2" xfId="620" xr:uid="{00000000-0005-0000-0000-0000A9020000}"/>
    <cellStyle name="Normal 7 5 3" xfId="715" xr:uid="{00000000-0005-0000-0000-0000AA020000}"/>
    <cellStyle name="Normal 7 6" xfId="237" xr:uid="{00000000-0005-0000-0000-0000AB020000}"/>
    <cellStyle name="Normal 7 6 2" xfId="621" xr:uid="{00000000-0005-0000-0000-0000AC020000}"/>
    <cellStyle name="Normal 7 6 3" xfId="716" xr:uid="{00000000-0005-0000-0000-0000AD020000}"/>
    <cellStyle name="Normal 7 7" xfId="238" xr:uid="{00000000-0005-0000-0000-0000AE020000}"/>
    <cellStyle name="Normal 7 7 2" xfId="622" xr:uid="{00000000-0005-0000-0000-0000AF020000}"/>
    <cellStyle name="Normal 7 7 3" xfId="717" xr:uid="{00000000-0005-0000-0000-0000B0020000}"/>
    <cellStyle name="Normal 7 8" xfId="239" xr:uid="{00000000-0005-0000-0000-0000B1020000}"/>
    <cellStyle name="Normal 7 8 2" xfId="623" xr:uid="{00000000-0005-0000-0000-0000B2020000}"/>
    <cellStyle name="Normal 7 8 3" xfId="718" xr:uid="{00000000-0005-0000-0000-0000B3020000}"/>
    <cellStyle name="Normal 7 9" xfId="240" xr:uid="{00000000-0005-0000-0000-0000B4020000}"/>
    <cellStyle name="Normal 7 9 2" xfId="624" xr:uid="{00000000-0005-0000-0000-0000B5020000}"/>
    <cellStyle name="Normal 7 9 3" xfId="719" xr:uid="{00000000-0005-0000-0000-0000B6020000}"/>
    <cellStyle name="Normal 8" xfId="241" xr:uid="{00000000-0005-0000-0000-0000B7020000}"/>
    <cellStyle name="Normal 8 10" xfId="625" xr:uid="{00000000-0005-0000-0000-0000B8020000}"/>
    <cellStyle name="Normal 8 11" xfId="720" xr:uid="{00000000-0005-0000-0000-0000B9020000}"/>
    <cellStyle name="Normal 8 2" xfId="242" xr:uid="{00000000-0005-0000-0000-0000BA020000}"/>
    <cellStyle name="Normal 8 2 2" xfId="626" xr:uid="{00000000-0005-0000-0000-0000BB020000}"/>
    <cellStyle name="Normal 8 2 3" xfId="721" xr:uid="{00000000-0005-0000-0000-0000BC020000}"/>
    <cellStyle name="Normal 8 3" xfId="243" xr:uid="{00000000-0005-0000-0000-0000BD020000}"/>
    <cellStyle name="Normal 8 3 2" xfId="627" xr:uid="{00000000-0005-0000-0000-0000BE020000}"/>
    <cellStyle name="Normal 8 3 3" xfId="722" xr:uid="{00000000-0005-0000-0000-0000BF020000}"/>
    <cellStyle name="Normal 8 4" xfId="244" xr:uid="{00000000-0005-0000-0000-0000C0020000}"/>
    <cellStyle name="Normal 8 4 2" xfId="628" xr:uid="{00000000-0005-0000-0000-0000C1020000}"/>
    <cellStyle name="Normal 8 4 3" xfId="723" xr:uid="{00000000-0005-0000-0000-0000C2020000}"/>
    <cellStyle name="Normal 8 5" xfId="245" xr:uid="{00000000-0005-0000-0000-0000C3020000}"/>
    <cellStyle name="Normal 8 5 2" xfId="629" xr:uid="{00000000-0005-0000-0000-0000C4020000}"/>
    <cellStyle name="Normal 8 5 3" xfId="724" xr:uid="{00000000-0005-0000-0000-0000C5020000}"/>
    <cellStyle name="Normal 8 6" xfId="246" xr:uid="{00000000-0005-0000-0000-0000C6020000}"/>
    <cellStyle name="Normal 8 6 2" xfId="630" xr:uid="{00000000-0005-0000-0000-0000C7020000}"/>
    <cellStyle name="Normal 8 6 3" xfId="725" xr:uid="{00000000-0005-0000-0000-0000C8020000}"/>
    <cellStyle name="Normal 8 7" xfId="247" xr:uid="{00000000-0005-0000-0000-0000C9020000}"/>
    <cellStyle name="Normal 8 7 2" xfId="631" xr:uid="{00000000-0005-0000-0000-0000CA020000}"/>
    <cellStyle name="Normal 8 7 3" xfId="726" xr:uid="{00000000-0005-0000-0000-0000CB020000}"/>
    <cellStyle name="Normal 8 8" xfId="248" xr:uid="{00000000-0005-0000-0000-0000CC020000}"/>
    <cellStyle name="Normal 8 8 2" xfId="632" xr:uid="{00000000-0005-0000-0000-0000CD020000}"/>
    <cellStyle name="Normal 8 8 3" xfId="727" xr:uid="{00000000-0005-0000-0000-0000CE020000}"/>
    <cellStyle name="Normal 8 9" xfId="249" xr:uid="{00000000-0005-0000-0000-0000CF020000}"/>
    <cellStyle name="Normal 8 9 2" xfId="633" xr:uid="{00000000-0005-0000-0000-0000D0020000}"/>
    <cellStyle name="Normal 8 9 3" xfId="728" xr:uid="{00000000-0005-0000-0000-0000D1020000}"/>
    <cellStyle name="Normal 9" xfId="250" xr:uid="{00000000-0005-0000-0000-0000D2020000}"/>
    <cellStyle name="Normal 9 10" xfId="634" xr:uid="{00000000-0005-0000-0000-0000D3020000}"/>
    <cellStyle name="Normal 9 11" xfId="729" xr:uid="{00000000-0005-0000-0000-0000D4020000}"/>
    <cellStyle name="Normal 9 2" xfId="251" xr:uid="{00000000-0005-0000-0000-0000D5020000}"/>
    <cellStyle name="Normal 9 2 2" xfId="635" xr:uid="{00000000-0005-0000-0000-0000D6020000}"/>
    <cellStyle name="Normal 9 2 3" xfId="730" xr:uid="{00000000-0005-0000-0000-0000D7020000}"/>
    <cellStyle name="Normal 9 3" xfId="252" xr:uid="{00000000-0005-0000-0000-0000D8020000}"/>
    <cellStyle name="Normal 9 3 2" xfId="636" xr:uid="{00000000-0005-0000-0000-0000D9020000}"/>
    <cellStyle name="Normal 9 3 3" xfId="731" xr:uid="{00000000-0005-0000-0000-0000DA020000}"/>
    <cellStyle name="Normal 9 4" xfId="253" xr:uid="{00000000-0005-0000-0000-0000DB020000}"/>
    <cellStyle name="Normal 9 4 2" xfId="637" xr:uid="{00000000-0005-0000-0000-0000DC020000}"/>
    <cellStyle name="Normal 9 4 3" xfId="732" xr:uid="{00000000-0005-0000-0000-0000DD020000}"/>
    <cellStyle name="Normal 9 5" xfId="254" xr:uid="{00000000-0005-0000-0000-0000DE020000}"/>
    <cellStyle name="Normal 9 5 2" xfId="638" xr:uid="{00000000-0005-0000-0000-0000DF020000}"/>
    <cellStyle name="Normal 9 5 3" xfId="733" xr:uid="{00000000-0005-0000-0000-0000E0020000}"/>
    <cellStyle name="Normal 9 6" xfId="255" xr:uid="{00000000-0005-0000-0000-0000E1020000}"/>
    <cellStyle name="Normal 9 6 2" xfId="639" xr:uid="{00000000-0005-0000-0000-0000E2020000}"/>
    <cellStyle name="Normal 9 6 3" xfId="734" xr:uid="{00000000-0005-0000-0000-0000E3020000}"/>
    <cellStyle name="Normal 9 7" xfId="256" xr:uid="{00000000-0005-0000-0000-0000E4020000}"/>
    <cellStyle name="Normal 9 7 2" xfId="640" xr:uid="{00000000-0005-0000-0000-0000E5020000}"/>
    <cellStyle name="Normal 9 7 3" xfId="735" xr:uid="{00000000-0005-0000-0000-0000E6020000}"/>
    <cellStyle name="Normal 9 8" xfId="257" xr:uid="{00000000-0005-0000-0000-0000E7020000}"/>
    <cellStyle name="Normal 9 8 2" xfId="641" xr:uid="{00000000-0005-0000-0000-0000E8020000}"/>
    <cellStyle name="Normal 9 8 3" xfId="736" xr:uid="{00000000-0005-0000-0000-0000E9020000}"/>
    <cellStyle name="Normal 9 9" xfId="258" xr:uid="{00000000-0005-0000-0000-0000EA020000}"/>
    <cellStyle name="Normal 9 9 2" xfId="642" xr:uid="{00000000-0005-0000-0000-0000EB020000}"/>
    <cellStyle name="Normal 9 9 3" xfId="737" xr:uid="{00000000-0005-0000-0000-0000EC020000}"/>
    <cellStyle name="Porcentagem 10" xfId="864" xr:uid="{00000000-0005-0000-0000-0000ED020000}"/>
    <cellStyle name="Porcentagem 2" xfId="371" xr:uid="{00000000-0005-0000-0000-0000EE020000}"/>
    <cellStyle name="Porcentagem 2 2" xfId="372" xr:uid="{00000000-0005-0000-0000-0000EF020000}"/>
    <cellStyle name="Porcentagem 2 3" xfId="373" xr:uid="{00000000-0005-0000-0000-0000F0020000}"/>
    <cellStyle name="Porcentagem 2 4" xfId="787" xr:uid="{00000000-0005-0000-0000-0000F1020000}"/>
    <cellStyle name="Porcentagem 3" xfId="374" xr:uid="{00000000-0005-0000-0000-0000F2020000}"/>
    <cellStyle name="Porcentagem 4" xfId="375" xr:uid="{00000000-0005-0000-0000-0000F3020000}"/>
    <cellStyle name="Porcentagem 4 2" xfId="668" xr:uid="{00000000-0005-0000-0000-0000F4020000}"/>
    <cellStyle name="Porcentagem 4 3" xfId="754" xr:uid="{00000000-0005-0000-0000-0000F5020000}"/>
    <cellStyle name="Porcentagem 5" xfId="764" xr:uid="{00000000-0005-0000-0000-0000F6020000}"/>
    <cellStyle name="Porcentagem 6" xfId="781" xr:uid="{00000000-0005-0000-0000-0000F7020000}"/>
    <cellStyle name="Porcentagem 7" xfId="827" xr:uid="{00000000-0005-0000-0000-0000F8020000}"/>
    <cellStyle name="Porcentagem 8" xfId="845" xr:uid="{00000000-0005-0000-0000-0000F9020000}"/>
    <cellStyle name="Porcentagem 9" xfId="305" xr:uid="{00000000-0005-0000-0000-0000FA020000}"/>
    <cellStyle name="Separador de milhares 10" xfId="376" xr:uid="{00000000-0005-0000-0000-0000FC020000}"/>
    <cellStyle name="Separador de milhares 11" xfId="377" xr:uid="{00000000-0005-0000-0000-0000FD020000}"/>
    <cellStyle name="Separador de milhares 12" xfId="378" xr:uid="{00000000-0005-0000-0000-0000FE020000}"/>
    <cellStyle name="Separador de milhares 13" xfId="379" xr:uid="{00000000-0005-0000-0000-0000FF020000}"/>
    <cellStyle name="Separador de milhares 14" xfId="380" xr:uid="{00000000-0005-0000-0000-000000030000}"/>
    <cellStyle name="Separador de milhares 15" xfId="381" xr:uid="{00000000-0005-0000-0000-000001030000}"/>
    <cellStyle name="Separador de milhares 16" xfId="382" xr:uid="{00000000-0005-0000-0000-000002030000}"/>
    <cellStyle name="Separador de milhares 17" xfId="383" xr:uid="{00000000-0005-0000-0000-000003030000}"/>
    <cellStyle name="Separador de milhares 18" xfId="384" xr:uid="{00000000-0005-0000-0000-000004030000}"/>
    <cellStyle name="Separador de milhares 19" xfId="385" xr:uid="{00000000-0005-0000-0000-000005030000}"/>
    <cellStyle name="Separador de milhares 2" xfId="259" xr:uid="{00000000-0005-0000-0000-000006030000}"/>
    <cellStyle name="Separador de milhares 2 10" xfId="260" xr:uid="{00000000-0005-0000-0000-000007030000}"/>
    <cellStyle name="Separador de milhares 2 11" xfId="308" xr:uid="{00000000-0005-0000-0000-000008030000}"/>
    <cellStyle name="Separador de milhares 2 12" xfId="767" xr:uid="{00000000-0005-0000-0000-000009030000}"/>
    <cellStyle name="Separador de milhares 2 13" xfId="768" xr:uid="{00000000-0005-0000-0000-00000A030000}"/>
    <cellStyle name="Separador de milhares 2 14" xfId="770" xr:uid="{00000000-0005-0000-0000-00000B030000}"/>
    <cellStyle name="Separador de milhares 2 15" xfId="771" xr:uid="{00000000-0005-0000-0000-00000C030000}"/>
    <cellStyle name="Separador de milhares 2 16" xfId="772" xr:uid="{00000000-0005-0000-0000-00000D030000}"/>
    <cellStyle name="Separador de milhares 2 17" xfId="773" xr:uid="{00000000-0005-0000-0000-00000E030000}"/>
    <cellStyle name="Separador de milhares 2 18" xfId="775" xr:uid="{00000000-0005-0000-0000-00000F030000}"/>
    <cellStyle name="Separador de milhares 2 19" xfId="777" xr:uid="{00000000-0005-0000-0000-000010030000}"/>
    <cellStyle name="Separador de milhares 2 2" xfId="261" xr:uid="{00000000-0005-0000-0000-000011030000}"/>
    <cellStyle name="Separador de milhares 2 2 2" xfId="852" xr:uid="{00000000-0005-0000-0000-000012030000}"/>
    <cellStyle name="Separador de milhares 2 20" xfId="784" xr:uid="{00000000-0005-0000-0000-000013030000}"/>
    <cellStyle name="Separador de milhares 2 3" xfId="262" xr:uid="{00000000-0005-0000-0000-000014030000}"/>
    <cellStyle name="Separador de milhares 2 4" xfId="263" xr:uid="{00000000-0005-0000-0000-000015030000}"/>
    <cellStyle name="Separador de milhares 2 5" xfId="264" xr:uid="{00000000-0005-0000-0000-000016030000}"/>
    <cellStyle name="Separador de milhares 2 6" xfId="265" xr:uid="{00000000-0005-0000-0000-000017030000}"/>
    <cellStyle name="Separador de milhares 2 7" xfId="266" xr:uid="{00000000-0005-0000-0000-000018030000}"/>
    <cellStyle name="Separador de milhares 2 8" xfId="267" xr:uid="{00000000-0005-0000-0000-000019030000}"/>
    <cellStyle name="Separador de milhares 2 9" xfId="268" xr:uid="{00000000-0005-0000-0000-00001A030000}"/>
    <cellStyle name="Separador de milhares 20" xfId="386" xr:uid="{00000000-0005-0000-0000-00001B030000}"/>
    <cellStyle name="Separador de milhares 21" xfId="387" xr:uid="{00000000-0005-0000-0000-00001C030000}"/>
    <cellStyle name="Separador de milhares 22" xfId="388" xr:uid="{00000000-0005-0000-0000-00001D030000}"/>
    <cellStyle name="Separador de milhares 23" xfId="389" xr:uid="{00000000-0005-0000-0000-00001E030000}"/>
    <cellStyle name="Separador de milhares 23 2" xfId="669" xr:uid="{00000000-0005-0000-0000-00001F030000}"/>
    <cellStyle name="Separador de milhares 23 3" xfId="755" xr:uid="{00000000-0005-0000-0000-000020030000}"/>
    <cellStyle name="Separador de milhares 24" xfId="769" xr:uid="{00000000-0005-0000-0000-000021030000}"/>
    <cellStyle name="Separador de milhares 24 2" xfId="794" xr:uid="{00000000-0005-0000-0000-000022030000}"/>
    <cellStyle name="Separador de milhares 24 3" xfId="796" xr:uid="{00000000-0005-0000-0000-000023030000}"/>
    <cellStyle name="Separador de milhares 24 4" xfId="814" xr:uid="{00000000-0005-0000-0000-000024030000}"/>
    <cellStyle name="Separador de milhares 24 4 3" xfId="842" xr:uid="{00000000-0005-0000-0000-000025030000}"/>
    <cellStyle name="Separador de milhares 25" xfId="776" xr:uid="{00000000-0005-0000-0000-000026030000}"/>
    <cellStyle name="Separador de milhares 26" xfId="786" xr:uid="{00000000-0005-0000-0000-000027030000}"/>
    <cellStyle name="Separador de milhares 3" xfId="269" xr:uid="{00000000-0005-0000-0000-000028030000}"/>
    <cellStyle name="Separador de milhares 3 2" xfId="270" xr:uid="{00000000-0005-0000-0000-000029030000}"/>
    <cellStyle name="Separador de milhares 3 3" xfId="271" xr:uid="{00000000-0005-0000-0000-00002A030000}"/>
    <cellStyle name="Separador de milhares 3 4" xfId="272" xr:uid="{00000000-0005-0000-0000-00002B030000}"/>
    <cellStyle name="Separador de milhares 3 5" xfId="273" xr:uid="{00000000-0005-0000-0000-00002C030000}"/>
    <cellStyle name="Separador de milhares 3 6" xfId="274" xr:uid="{00000000-0005-0000-0000-00002D030000}"/>
    <cellStyle name="Separador de milhares 3 7" xfId="275" xr:uid="{00000000-0005-0000-0000-00002E030000}"/>
    <cellStyle name="Separador de milhares 3 8" xfId="276" xr:uid="{00000000-0005-0000-0000-00002F030000}"/>
    <cellStyle name="Separador de milhares 3 9" xfId="390" xr:uid="{00000000-0005-0000-0000-000030030000}"/>
    <cellStyle name="Separador de milhares 4" xfId="309" xr:uid="{00000000-0005-0000-0000-000031030000}"/>
    <cellStyle name="Separador de milhares 4 2" xfId="391" xr:uid="{00000000-0005-0000-0000-000032030000}"/>
    <cellStyle name="Separador de milhares 4 3" xfId="666" xr:uid="{00000000-0005-0000-0000-000033030000}"/>
    <cellStyle name="Separador de milhares 4 4" xfId="751" xr:uid="{00000000-0005-0000-0000-000034030000}"/>
    <cellStyle name="Separador de milhares 4 5" xfId="762" xr:uid="{00000000-0005-0000-0000-000035030000}"/>
    <cellStyle name="Separador de milhares 5" xfId="392" xr:uid="{00000000-0005-0000-0000-000036030000}"/>
    <cellStyle name="Separador de milhares 5 2" xfId="393" xr:uid="{00000000-0005-0000-0000-000037030000}"/>
    <cellStyle name="Separador de milhares 5 3" xfId="670" xr:uid="{00000000-0005-0000-0000-000038030000}"/>
    <cellStyle name="Separador de milhares 5 4" xfId="756" xr:uid="{00000000-0005-0000-0000-000039030000}"/>
    <cellStyle name="Separador de milhares 6" xfId="277" xr:uid="{00000000-0005-0000-0000-00003A030000}"/>
    <cellStyle name="Separador de milhares 6 10" xfId="643" xr:uid="{00000000-0005-0000-0000-00003B030000}"/>
    <cellStyle name="Separador de milhares 6 2" xfId="278" xr:uid="{00000000-0005-0000-0000-00003C030000}"/>
    <cellStyle name="Separador de milhares 6 2 2" xfId="644" xr:uid="{00000000-0005-0000-0000-00003D030000}"/>
    <cellStyle name="Separador de milhares 6 3" xfId="279" xr:uid="{00000000-0005-0000-0000-00003E030000}"/>
    <cellStyle name="Separador de milhares 6 3 2" xfId="645" xr:uid="{00000000-0005-0000-0000-00003F030000}"/>
    <cellStyle name="Separador de milhares 6 4" xfId="280" xr:uid="{00000000-0005-0000-0000-000040030000}"/>
    <cellStyle name="Separador de milhares 6 4 2" xfId="646" xr:uid="{00000000-0005-0000-0000-000041030000}"/>
    <cellStyle name="Separador de milhares 6 5" xfId="281" xr:uid="{00000000-0005-0000-0000-000042030000}"/>
    <cellStyle name="Separador de milhares 6 5 2" xfId="647" xr:uid="{00000000-0005-0000-0000-000043030000}"/>
    <cellStyle name="Separador de milhares 6 6" xfId="282" xr:uid="{00000000-0005-0000-0000-000044030000}"/>
    <cellStyle name="Separador de milhares 6 6 2" xfId="648" xr:uid="{00000000-0005-0000-0000-000045030000}"/>
    <cellStyle name="Separador de milhares 6 7" xfId="283" xr:uid="{00000000-0005-0000-0000-000046030000}"/>
    <cellStyle name="Separador de milhares 6 7 2" xfId="649" xr:uid="{00000000-0005-0000-0000-000047030000}"/>
    <cellStyle name="Separador de milhares 6 8" xfId="284" xr:uid="{00000000-0005-0000-0000-000048030000}"/>
    <cellStyle name="Separador de milhares 6 8 2" xfId="650" xr:uid="{00000000-0005-0000-0000-000049030000}"/>
    <cellStyle name="Separador de milhares 6 9" xfId="285" xr:uid="{00000000-0005-0000-0000-00004A030000}"/>
    <cellStyle name="Separador de milhares 6 9 2" xfId="651" xr:uid="{00000000-0005-0000-0000-00004B030000}"/>
    <cellStyle name="Separador de milhares 69" xfId="286" xr:uid="{00000000-0005-0000-0000-00004C030000}"/>
    <cellStyle name="Separador de milhares 69 2" xfId="652" xr:uid="{00000000-0005-0000-0000-00004D030000}"/>
    <cellStyle name="Separador de milhares 7" xfId="394" xr:uid="{00000000-0005-0000-0000-00004E030000}"/>
    <cellStyle name="Separador de milhares 8" xfId="395" xr:uid="{00000000-0005-0000-0000-00004F030000}"/>
    <cellStyle name="Separador de milhares 9" xfId="396" xr:uid="{00000000-0005-0000-0000-000050030000}"/>
    <cellStyle name="Título 5" xfId="397" xr:uid="{00000000-0005-0000-0000-000051030000}"/>
    <cellStyle name="Vírgula" xfId="1" builtinId="3"/>
    <cellStyle name="Vírgula 2" xfId="304" xr:uid="{00000000-0005-0000-0000-000052030000}"/>
    <cellStyle name="Vírgula 2 10" xfId="867" xr:uid="{00000000-0005-0000-0000-000053030000}"/>
    <cellStyle name="Vírgula 2 2" xfId="398" xr:uid="{00000000-0005-0000-0000-000054030000}"/>
    <cellStyle name="Vírgula 2 2 2" xfId="671" xr:uid="{00000000-0005-0000-0000-000055030000}"/>
    <cellStyle name="Vírgula 2 2 3" xfId="757" xr:uid="{00000000-0005-0000-0000-000056030000}"/>
    <cellStyle name="Vírgula 2 3" xfId="664" xr:uid="{00000000-0005-0000-0000-000057030000}"/>
    <cellStyle name="Vírgula 2 3 2" xfId="790" xr:uid="{00000000-0005-0000-0000-000058030000}"/>
    <cellStyle name="Vírgula 2 4" xfId="749" xr:uid="{00000000-0005-0000-0000-000059030000}"/>
    <cellStyle name="Vírgula 2 5" xfId="760" xr:uid="{00000000-0005-0000-0000-00005A030000}"/>
    <cellStyle name="Vírgula 2 5 2" xfId="791" xr:uid="{00000000-0005-0000-0000-00005B030000}"/>
    <cellStyle name="Vírgula 2 6" xfId="765" xr:uid="{00000000-0005-0000-0000-00005C030000}"/>
    <cellStyle name="Vírgula 2 7" xfId="783" xr:uid="{00000000-0005-0000-0000-00005D030000}"/>
    <cellStyle name="Vírgula 2 8" xfId="789" xr:uid="{00000000-0005-0000-0000-00005E030000}"/>
    <cellStyle name="Vírgula 2 9" xfId="854" xr:uid="{00000000-0005-0000-0000-00005F030000}"/>
    <cellStyle name="Vírgula 3" xfId="792" xr:uid="{00000000-0005-0000-0000-000060030000}"/>
    <cellStyle name="Vírgula 4" xfId="812" xr:uid="{00000000-0005-0000-0000-000061030000}"/>
    <cellStyle name="Vírgula 5" xfId="826" xr:uid="{00000000-0005-0000-0000-000062030000}"/>
    <cellStyle name="Vírgula 6" xfId="844" xr:uid="{00000000-0005-0000-0000-000063030000}"/>
    <cellStyle name="Vírgula 7" xfId="855" xr:uid="{00000000-0005-0000-0000-000064030000}"/>
    <cellStyle name="Vírgula 8" xfId="840" xr:uid="{00000000-0005-0000-0000-000065030000}"/>
    <cellStyle name="Vírgula 9" xfId="865" xr:uid="{00000000-0005-0000-0000-00006603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6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calcChain" Target="calcChain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externalLink" Target="externalLinks/externalLink86.xml"/><Relationship Id="rId9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customXml" Target="../customXml/item2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72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93" Type="http://schemas.openxmlformats.org/officeDocument/2006/relationships/styles" Target="styles.xml"/><Relationship Id="rId98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dos\PE_2003\CompGerCustos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cerncontrolling\Consolidatie\Periode\2005\Per07\Holding\Bijlage%201%20Sjabloon%20Rapportageset%20Q205%20200507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Vendex%20acquiring%20Kaufhof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Orcto2004\BaseOrcto04\Consolid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4\InvEngJan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ano.fontes\Desktop\Pessoal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lagos\BNDES%202008\ACOMPANHAMENTO%20DO%20PROJETO\Enviados\Quadro%20II%20-%20Quadro%20de%20Usos%20e%20Font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ixegu\Local%20Settings\Temporary%20Internet%20Files\OLKB\WINDOWS\TEMP\Jangada%20Modelo0618\Jangada%20Modelo0618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6.4.18\Perdas_Fonte\REGISTROS\22-OUTUBRO%202011\RE_8.2_004-005-%20Placar%20de%20Perdas%20-%20Junho%20201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A_C\Addtek\Models\DCF%20Model_Addtek_0211%20(007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net\areas\USU\FICHAS\Biom%20Exp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PE_2003\CompGerCustos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WINNT\Profiles\jteodoro\LOCALS~1\Temp\LATASA%20Valuation%203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NDES\bnd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egroting2006\Mtp\MTP2007-2008_definitief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N_Q\Nutreco\Project%20Bluefin\Scenario%20Questions\Models\Models\Corpfin\COMPANY\N_Q\Nutreco\Project%20Bluefin\Models\Acquisition%20Model%20Feb%2020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hared\Rapportages%20Finance\FLASH\Flash%202006\RTTVWAL\BackUp_DA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en\standaard%20model\BASE%20MODEL%20V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aguasguariroba.com.br/mail/sidneymarques.nsf/0/4B050B2C7AD329FD042570E00040903E/$File/MESA/OPERA&#199;&#213;ES%20DE%20GIRO/Controle%20Opera&#231;&#245;es%20-%20PRE%20PAGTOnov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03a291\LOCALS~1\Temp\OutlookSecureTemp\080806%20Model%20Asteri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ivate\cd%20copy%20to%20share\BUSINESS\MODEL\PROJECT%20PATRIA%20-%20MODEL%20V12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solidatie\Periode\2005\Per11\Managementletter\inputsheets\tabellen%20voor%20verslag\Inputsheet%20management%20summary%20p.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_2003\CompGerCustos20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ano.fontes\AppData\Local\Microsoft\Windows\Temporary%20Internet%20Files\Content.Outlook\IFSHTJQA\Pessoal%202013%20V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aguasguariroba.com.br/mail/sidneymarques.nsf/0/4B050B2C7AD329FD042570E00040903E/$File/MESA/FORWAR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CAPFS\USERS\Contabilidade\Alian&#231;a%20do%20Brasil\1999\Fevereiro%2099\BALGER\CRITIC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3381MAIN\boa\BASECAS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vpnuser\Mijn%20documenten\Bert\Trader.com\leftovers\Additional%20schedules%20C0040%20V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Investment%20Bank\Associates\Michael\BAS%20Templates\standalonetraining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loGestione\2002%20corporate\Consolidato\rep%202002%20prin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Orcto2003\BaseOrc2003\Consolid200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PE_2003\CompGerDesp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419\excel\windows\TEMP\3381MAIN\boa\BASEC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ADM\OFFICE\USUARIOS\BARTOLOM\EMISI-ON\PROFORM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mFin\Or&#231;amentos\2000\Bens%20Us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RP%20INVESTMENTS\vcn\Hugo\Models\Clean%20New%20MBO\Standard%20LBO%20Model%202%20January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RP%20INVESTMENTS\vcn\Hugo\Models\New%20Model%20MBO%20-%20MBI\Standard%20LBO%20Model%202%20Januar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N_Q\Ordina\Project%20Rainbow\Models\Dcf_lbo%20models\DCF%20and%20LBO%20Model%20Purple_(002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4\InvEngAbr0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4\InvEngJun0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dos\Contabil\Gest&#227;o\2005\Base\AcompMensalInvest0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4\InvEngMai04Apr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vol2\Documents%20and%20Settings\ASeverino\Desktop\Piano\LINCE_Buyout_model_V0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rc2_2\Local%20Settings\Temporary%20Internet%20Files\OLKA\TransCo_Supply%20Sep06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0_ATRIUM\PLANEJAMENTO\windows\TEMP\DCF%204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R_U\Telegraaf\Project%20Miguel\Financials%20Miguel\Balans%20per%20periode\2004\Balans2004Periode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aegea.com.br/Luciano%20Caires.AGUAS/Desktop/setembro/2%20-%20Resultado%20Mes/0.0Apresenta&#231;&#227;o%20Resultados/0%20Fechamento%20Mensal%20-%20Base%20Dado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R_U\Telegraaf%20Media%20Group\Project%20Simon\SImon%20DCF%20v3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uno\controladoria\Dados\PE_2003\CompGerCustos20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NY\R_U\Telegraaf\Project%20South\Models\Model%20based%20on%20new%20MTP\Telegraaf%20DCF%20Normalised%20(092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BK%20Files\Modelos\gullivermodelo1006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2\1%20Fechamento%20&#193;guas%20Guariroba\Kamilo\Capex%20-%20replanejamento%2007_12%20V2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Gest&#227;o\2003\Base\GastosRealiz2003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V_Z\VNU\World%20Directories%20(May%202004)\Project%20Daisy\Models\LBO%20model_Daisy_8July04_FINAL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ixegu\Local%20Settings\Temporary%20Internet%20Files\OLKB\WINDOWS\TEMP\Modelnew52_BASE_CashPayou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Client\DSMneste\Excel\00_05_30valuation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brina.lima.LATAM\AppData\Local\Microsoft\Windows\Temporary%20Internet%20Files\Content.Outlook\53VXTZDB\Relat&#243;rio%20Mensal%202011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NY\V_Z\Wolters\Project%20Newton%20Dec-2006\Model\Wolters%20Kluwer%20education%20(v05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cesita\MODELoriginal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4\InvEngFev0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ano.fontes\Documents\0%20MAIL%20EXCLUIR\Projetos%20de%20Maximiza&#231;&#227;o%20-%20Viabilidade%20v3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pportages%20Finance\Flash%202002\BACKUPFLASH%20200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_server1\SYS\-OFERTAS\-S_PAULO\lote-9\planos\Financ09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2\InvestEngOut02...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Gest&#227;o\2002\05-Mai\InvestEngMai0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Gest&#227;o\2002\04-Abr\InvestEngAbr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Gest&#227;o\2002\Base\GastosRealiz200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2\InvestEngSet02...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2\InvestEngAgo02...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2\InvestEngJul02...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lvaro.alvarenga.LATAM\Documents\aegea\Aguas%20Guariroba\Or&#231;amento\Avalia&#231;&#227;o%20de%20investimentos-2011.xlsm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N_Q\PCM\Project%20Montana\Models\DCF_LBO%20PCM\Waardering%20PCM_150503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als\Active\Trade%20Shows\Models\Trade%20Shows%20v7%20scenario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NY\V_Z\WEGENER\Presentations%202005\Warburg%20Pincus\Models\Warburg%20Pincus\Karibu%20v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4600521\Local%20Settings\Temporary%20Internet%20Files\OLKF\Wegener%20Nov%2005%20LBOv5%20new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nsolidatie%20MGL\2005\Periode%207%20(prognose%202)\Bijlage%201Halfjaarbericht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4\1%20Or&#231;amento%20pessoal%202014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3\InvEngFev03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RP%20INVESTMENTS\vcn\Hugo\Models\Eventuele%20basis%20voor%20VCN\DCF%20model%20-%20ingevuld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dos\Orcto2003\ApresOrc2003\ArqFinalOrc2003\Orcto2003N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aguasguariroba.com.br/mail/sidneymarques.nsf/0/4B050B2C7AD329FD042570E00040903E/$File/MESA/POSICAO%20FINANCEIRA/POSICAO%20FINANCEIRA%20221220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readsheets\Empresas\DOCUME~1\vb\CONFIG~1\Temp\contraparc2002.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est\Configura&#231;&#245;es%20locais\Temporary%20Internet%20Files\OLKCE\Documents%20and%20Settings\guest\Configura&#231;&#245;es%20locais\Temp\-OFERTAS\-S_PAULO\lote-9\planos\Financ09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NY\A_C\Addtek\Models\DCF%20Model_Addtek_0211%20(007)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ticia.carboni\Desktop\Medi&#231;&#245;es%202017\07%20-%20JULHO%2017\SFS\BM%2029%20ASFS%20x%20AegeaEn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3\apresent-01-03%20Kar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"/>
      <sheetName val="Tec"/>
      <sheetName val="CompGerCustos2003"/>
      <sheetName val="íNDICES"/>
      <sheetName val="CONSPRES"/>
      <sheetName val="CONSDIRE"/>
      <sheetName val="GERAFIM"/>
      <sheetName val="ENG"/>
      <sheetName val="CONSCOM"/>
      <sheetName val="CIC"/>
      <sheetName val="Lista"/>
      <sheetName val="Plan1"/>
      <sheetName val="Produtos Químicos"/>
      <sheetName val="Infos Gerais"/>
      <sheetName val="Planilha1"/>
      <sheetName val="Ctrl"/>
      <sheetName val="BASE"/>
      <sheetName val="Auxilio Criar PEP"/>
      <sheetName val="Detalhamento"/>
      <sheetName val="Produtos_Químicos"/>
      <sheetName val="Infos_Gerais"/>
      <sheetName val="Auxilio_Criar_PEP"/>
      <sheetName val="Produtos_Químicos1"/>
      <sheetName val="Infos_Gerais1"/>
      <sheetName val="Auxilio_Criar_PEP1"/>
      <sheetName val="MAR01"/>
      <sheetName val="Produtos_Químicos2"/>
      <sheetName val="Infos_Gerais2"/>
      <sheetName val="Auxilio_Criar_PEP2"/>
      <sheetName val="Capa"/>
      <sheetName val="Overige"/>
      <sheetName val="Summary_T"/>
      <sheetName val="Cover"/>
      <sheetName val="2002CB"/>
      <sheetName val="Inputs"/>
      <sheetName val="Constants"/>
      <sheetName val="POP cost"/>
      <sheetName val="Assumptions"/>
      <sheetName val="8.3.11.1"/>
      <sheetName val="BDG"/>
      <sheetName val="ConsRot"/>
      <sheetName val="Orc"/>
      <sheetName val="Cenarios"/>
      <sheetName val="Parameters"/>
      <sheetName val="P&amp;L"/>
      <sheetName val="Base Data"/>
      <sheetName val="SCO_0507"/>
      <sheetName val="EMOP0607"/>
      <sheetName val="orçamento"/>
      <sheetName val="MAPÃO"/>
      <sheetName val="Composições Analíticas"/>
      <sheetName val="Cotacoes"/>
      <sheetName val="Fornece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 refreshError="1"/>
      <sheetData sheetId="5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2.1"/>
      <sheetName val="3.10"/>
      <sheetName val="3.11"/>
      <sheetName val="3.12"/>
      <sheetName val="3.20"/>
      <sheetName val="3.25"/>
      <sheetName val="3.3"/>
      <sheetName val="3.7"/>
      <sheetName val="3.85"/>
      <sheetName val="3.9"/>
      <sheetName val="4.2"/>
      <sheetName val="1. Instellingen"/>
      <sheetName val="Controllers"/>
      <sheetName val="DCF Assumptions"/>
      <sheetName val="PV Calcs"/>
      <sheetName val="conssid12-96"/>
      <sheetName val="2_1"/>
      <sheetName val="3_10"/>
      <sheetName val="3_11"/>
      <sheetName val="3_12"/>
      <sheetName val="3_20"/>
      <sheetName val="3_25"/>
      <sheetName val="3_3"/>
      <sheetName val="3_7"/>
      <sheetName val="3_85"/>
      <sheetName val="3_9"/>
      <sheetName val="4_2"/>
      <sheetName val="1__Instellingen"/>
      <sheetName val="DCF_Assumptions"/>
      <sheetName val="PV_Calcs"/>
      <sheetName val="2_11"/>
      <sheetName val="3_101"/>
      <sheetName val="3_111"/>
      <sheetName val="3_121"/>
      <sheetName val="3_201"/>
      <sheetName val="3_251"/>
      <sheetName val="3_31"/>
      <sheetName val="3_71"/>
      <sheetName val="3_851"/>
      <sheetName val="3_91"/>
      <sheetName val="4_21"/>
      <sheetName val="1__Instellingen1"/>
      <sheetName val="DCF_Assumptions1"/>
      <sheetName val="PV_Calcs1"/>
      <sheetName val="DADOS COLETATO"/>
      <sheetName val="2_12"/>
      <sheetName val="3_102"/>
      <sheetName val="3_112"/>
      <sheetName val="3_122"/>
      <sheetName val="3_202"/>
      <sheetName val="3_252"/>
      <sheetName val="3_32"/>
      <sheetName val="3_72"/>
      <sheetName val="3_852"/>
      <sheetName val="3_92"/>
      <sheetName val="4_22"/>
      <sheetName val="1__Instellingen2"/>
      <sheetName val="DCF_Assumptions2"/>
      <sheetName val="PV_Calcs2"/>
      <sheetName val="Oper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aux"/>
      <sheetName val="Base_folha"/>
      <sheetName val="P&amp;L"/>
      <sheetName val="Fresagem de Pista Ago-98"/>
      <sheetName val="anterior"/>
      <sheetName val="orçamento"/>
      <sheetName val="atual"/>
      <sheetName val="memo"/>
      <sheetName val="ENC SOCIAIS"/>
      <sheetName val="3-Material de consumo"/>
      <sheetName val="CHU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mmary"/>
      <sheetName val="Stats"/>
      <sheetName val="Uplift"/>
      <sheetName val="P&amp;L1"/>
      <sheetName val="P&amp;L2"/>
      <sheetName val="Balance sheet"/>
      <sheetName val="Synergies"/>
      <sheetName val="Sensitivity"/>
      <sheetName val="Base data"/>
      <sheetName val="Bidder"/>
      <sheetName val="Target1"/>
      <sheetName val="Target2"/>
      <sheetName val="Graphs"/>
      <sheetName val="Notes"/>
      <sheetName val="Macros"/>
      <sheetName val="Protection"/>
      <sheetName val="Index"/>
      <sheetName val="1. Instellingen"/>
      <sheetName val="Assum"/>
      <sheetName val="Balance_sheet"/>
      <sheetName val="Base_data"/>
      <sheetName val="1__Instellingen"/>
      <sheetName val="Balance_sheet1"/>
      <sheetName val="Base_data1"/>
      <sheetName val="1__Instellingen1"/>
      <sheetName val="Dados"/>
      <sheetName val="orçamento"/>
      <sheetName val="P&amp;L consolidated"/>
      <sheetName val="Balance_sheet2"/>
      <sheetName val="Base_data2"/>
      <sheetName val="1__Instellingen2"/>
      <sheetName val="conssid12-96"/>
      <sheetName val="Parameters"/>
      <sheetName val="fluxo de caixa"/>
      <sheetName val="AbertInvest"/>
      <sheetName val="LD-PS-PMC-RMA"/>
      <sheetName val="Summary_T"/>
      <sheetName val="         Title              "/>
      <sheetName val="LISTAGEM"/>
      <sheetName val="anterior"/>
      <sheetName val="BLOCOS ANCORAGEM"/>
      <sheetName val="MAPÃO"/>
      <sheetName val="Plan1"/>
      <sheetName val="3-Material de consumo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to"/>
      <sheetName val="RealOut03"/>
      <sheetName val="Códigos"/>
      <sheetName val="PMR"/>
      <sheetName val="Custos"/>
      <sheetName val="Desp"/>
      <sheetName val="CAPA"/>
      <sheetName val="QdePess"/>
      <sheetName val="Patrimonial"/>
      <sheetName val="Resultado"/>
      <sheetName val="Receitas"/>
      <sheetName val="OutrasReceitas"/>
      <sheetName val="Obras"/>
      <sheetName val="Eqpto"/>
      <sheetName val="GEPROJ"/>
      <sheetName val="FluxoCaixa"/>
      <sheetName val="GeracaoCaixa"/>
      <sheetName val="Summary"/>
      <sheetName val="anterior"/>
      <sheetName val="orçamento"/>
      <sheetName val="atual"/>
      <sheetName val="DCF Assumptions"/>
      <sheetName val="PV Calcs"/>
      <sheetName val="DCF_Assumptions"/>
      <sheetName val="PV_Calcs"/>
      <sheetName val="DCF_Assumptions1"/>
      <sheetName val="PV_Calcs1"/>
      <sheetName val="forecast"/>
      <sheetName val="DCF_Assumptions2"/>
      <sheetName val="PV_Calcs2"/>
      <sheetName val="Oper"/>
      <sheetName val="Assum"/>
      <sheetName val="Control Panel"/>
      <sheetName val="REqpt03"/>
      <sheetName val="AbertInvest"/>
      <sheetName val="Control"/>
      <sheetName val="Inputs"/>
      <sheetName val="WACC_PCM"/>
      <sheetName val="Plan1"/>
      <sheetName val="Conc 20"/>
      <sheetName val="RESUMO-GERAL-INSUMOS"/>
      <sheetName val="Rerratificação"/>
      <sheetName val="Resumo Funasa"/>
      <sheetName val="MAR01"/>
      <sheetName val="eco-fin"/>
      <sheetName val="RP-1 SB (3)"/>
      <sheetName val="conssid12-96"/>
      <sheetName val="fluxo de caixa"/>
      <sheetName val="Dados"/>
      <sheetName val="Fresagem de Pista Ago-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g"/>
      <sheetName val="Orcto"/>
      <sheetName val="Atual"/>
      <sheetName val="Dados"/>
      <sheetName val="anterior"/>
      <sheetName val="orçamento"/>
      <sheetName val="Oper"/>
      <sheetName val="Plan1"/>
      <sheetName val="REqpt03"/>
      <sheetName val="Cargo CC Set"/>
      <sheetName val="DCF Assumptions"/>
      <sheetName val="PV Calcs"/>
      <sheetName val="Controls"/>
      <sheetName val="quadro ii "/>
      <sheetName val="forecast"/>
      <sheetName val="MENU"/>
      <sheetName val="CÁLCULO"/>
      <sheetName val="BDI"/>
      <sheetName val="BM"/>
      <sheetName val="EVENTOS"/>
      <sheetName val="QCI"/>
      <sheetName val="CRONO"/>
      <sheetName val="CRONOPLE"/>
      <sheetName val="PLE"/>
      <sheetName val="RRE"/>
      <sheetName val="RESUMO-GERAL-INSUMOS"/>
      <sheetName val="RESUMO-GERAL-SERVIÇOS"/>
      <sheetName val="Anexo II"/>
      <sheetName val="MAR01"/>
      <sheetName val="CAPEX CUSTO"/>
      <sheetName val="O x R"/>
      <sheetName val="         Title              "/>
      <sheetName val="DADOS COLETA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"/>
      <sheetName val="Evolução"/>
      <sheetName val="Base_folha"/>
      <sheetName val="Cargo CC Set"/>
      <sheetName val="Atual"/>
      <sheetName val="Orcto"/>
      <sheetName val="Summary"/>
      <sheetName val="Cargo_CC_Set"/>
      <sheetName val="Cargo_CC_Set1"/>
      <sheetName val="Cargo_CC_Set2"/>
      <sheetName val="Fator K"/>
      <sheetName val="3.2.ITENS A ACRESCER"/>
      <sheetName val="3.3.ITENS A DIMINUIR"/>
      <sheetName val="3.1.ITENS NOVOS"/>
      <sheetName val="RESUMO-GERAL-INSUMOS"/>
      <sheetName val="RESUMO-GERAL-SERVIÇOS"/>
      <sheetName val="Comp BDI"/>
      <sheetName val="anterior"/>
      <sheetName val="forecast"/>
      <sheetName val="orç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II "/>
      <sheetName val="Quadro II - Por Obra"/>
      <sheetName val="Quadro_II_"/>
      <sheetName val="Quadro_II_-_Por_Obra"/>
      <sheetName val="Quadro_II_1"/>
      <sheetName val="Quadro_II_-_Por_Obra1"/>
      <sheetName val="Atual"/>
      <sheetName val="Orcto"/>
      <sheetName val="Quadro_II_2"/>
      <sheetName val="Quadro_II_-_Por_Obra2"/>
      <sheetName val="Fator K"/>
      <sheetName val="Anex V Plan. Equipam."/>
      <sheetName val="Anex. I Lim. Sup"/>
      <sheetName val="planilha geral modificada"/>
      <sheetName val="Anex VIII Encargos Soc"/>
      <sheetName val="Base_folha"/>
      <sheetName val="ENCARGOS SOCIAIS"/>
      <sheetName val="RESUMO-GERAL-INSUMOS"/>
      <sheetName val="Plan1"/>
      <sheetName val="Premiss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CF-AS1"/>
      <sheetName val="DCF-AS2"/>
      <sheetName val="OutputFinan-AS"/>
      <sheetName val="Finan-AS"/>
      <sheetName val="DCF-MC1"/>
      <sheetName val="DCF-MC2"/>
      <sheetName val="OutputFinan-MC"/>
      <sheetName val="Finan-MC"/>
      <sheetName val="Capacidade-AS"/>
      <sheetName val="Capacidade-MC"/>
      <sheetName val="Preços-Margens"/>
      <sheetName val="Premissas"/>
      <sheetName val="Depr"/>
      <sheetName val="Royal"/>
      <sheetName val="Debt-Astra"/>
      <sheetName val="Debt-MC"/>
      <sheetName val="ICMS-Equatorial"/>
      <sheetName val="ICMS-Astra"/>
      <sheetName val="Taxes"/>
      <sheetName val="Holders"/>
      <sheetName val="Summary DCF-AS"/>
      <sheetName val="Summary DCF-MC"/>
      <sheetName val="Rol- Est"/>
      <sheetName val="Charts"/>
      <sheetName val="Prazos e Taxas"/>
      <sheetName val="Financiamento"/>
      <sheetName val="Contábil"/>
      <sheetName val="Sheet2"/>
      <sheetName val="Conv. Debt"/>
      <sheetName val="Preferred"/>
      <sheetName val="Conv. Pref."/>
      <sheetName val="Options"/>
      <sheetName val="Shares Outstanding"/>
      <sheetName val="Firm Value"/>
      <sheetName val="Premium"/>
      <sheetName val="Check"/>
      <sheetName val="Base_folha"/>
      <sheetName val="Jangada Modelo06181"/>
      <sheetName val="anterior"/>
      <sheetName val="forecast"/>
      <sheetName val="orçamento"/>
      <sheetName val="atual"/>
      <sheetName val="Summary_DCF-AS"/>
      <sheetName val="Summary_DCF-MC"/>
      <sheetName val="Rol-_Est"/>
      <sheetName val="Prazos_e_Taxas"/>
      <sheetName val="Conv__Debt"/>
      <sheetName val="Conv__Pref_"/>
      <sheetName val="Shares_Outstanding"/>
      <sheetName val="Firm_Value"/>
      <sheetName val="Jangada_Modelo06181"/>
      <sheetName val="Summary_DCF-AS1"/>
      <sheetName val="Summary_DCF-MC1"/>
      <sheetName val="Rol-_Est1"/>
      <sheetName val="Prazos_e_Taxas1"/>
      <sheetName val="Conv__Debt1"/>
      <sheetName val="Conv__Pref_1"/>
      <sheetName val="Shares_Outstanding1"/>
      <sheetName val="Firm_Value1"/>
      <sheetName val="Jangada_Modelo061811"/>
      <sheetName val="Fator K"/>
      <sheetName val="Anex V Plan. Equipam."/>
      <sheetName val="Anex. I Lim. Sup"/>
      <sheetName val="Anex VIII Encargos Soc"/>
      <sheetName val="Oper"/>
      <sheetName val="Plan1"/>
      <sheetName val="REqpt03"/>
      <sheetName val="AbertInvest"/>
      <sheetName val="Orcto"/>
      <sheetName val="DADOS"/>
      <sheetName val="Summary_DCF-AS2"/>
      <sheetName val="Summary_DCF-MC2"/>
      <sheetName val="Rol-_Est2"/>
      <sheetName val="Prazos_e_Taxas2"/>
      <sheetName val="Conv__Debt2"/>
      <sheetName val="Conv__Pref_2"/>
      <sheetName val="Shares_Outstanding2"/>
      <sheetName val="Firm_Value2"/>
      <sheetName val="Jangada_Modelo061812"/>
      <sheetName val="conssid12-96"/>
      <sheetName val="Resultado"/>
      <sheetName val="Plan2"/>
      <sheetName val="Control Panel"/>
      <sheetName val="Comp BDI"/>
      <sheetName val="ENCARGOS SOCIAIS"/>
      <sheetName val="Insumos"/>
      <sheetName val="MAR01"/>
      <sheetName val="Cenarios"/>
      <sheetName val="Assump.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car"/>
      <sheetName val="Gráficos"/>
      <sheetName val="Agência MENSAL"/>
      <sheetName val="base"/>
      <sheetName val="Premissas"/>
      <sheetName val="anterior"/>
      <sheetName val="orçamento"/>
      <sheetName val="atual"/>
      <sheetName val="Agência_MENSAL"/>
      <sheetName val="Agência_MENSAL1"/>
      <sheetName val="Oper"/>
      <sheetName val="Base_folha"/>
      <sheetName val="Agência_MENSAL2"/>
      <sheetName val="AbertInvest"/>
      <sheetName val="Resultado"/>
      <sheetName val="forecast"/>
      <sheetName val="1.P&amp;L"/>
      <sheetName val="Buy Out Overview"/>
      <sheetName val="Company data"/>
      <sheetName val="Cover"/>
      <sheetName val="Quadro II "/>
      <sheetName val="Parameters"/>
      <sheetName val="FY02年分产品"/>
      <sheetName val="PRO-08"/>
      <sheetName val="Parâmetros"/>
      <sheetName val="DCCU"/>
      <sheetName val="CPU"/>
      <sheetName val="Composições"/>
      <sheetName val="GerRel"/>
      <sheetName val="MAR01"/>
      <sheetName val="Orc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Output"/>
      <sheetName val="Input"/>
      <sheetName val="P&amp;L "/>
      <sheetName val="P&amp;L assumptions"/>
      <sheetName val="BS"/>
      <sheetName val="BSassumptions"/>
      <sheetName val="FCF"/>
      <sheetName val="Title (2)"/>
      <sheetName val="LBO"/>
      <sheetName val="Post1"/>
      <sheetName val="Post2"/>
      <sheetName val="Debt"/>
      <sheetName val="DO NOT PRINT"/>
      <sheetName val="wacc"/>
      <sheetName val="Plan1"/>
      <sheetName val="Index"/>
      <sheetName val="1. Instellingen"/>
      <sheetName val="P&amp;L_"/>
      <sheetName val="P&amp;L_assumptions"/>
      <sheetName val="Title_(2)"/>
      <sheetName val="DO_NOT_PRINT"/>
      <sheetName val="1__Instellingen"/>
      <sheetName val="P&amp;L_1"/>
      <sheetName val="P&amp;L_assumptions1"/>
      <sheetName val="Title_(2)1"/>
      <sheetName val="DO_NOT_PRINT1"/>
      <sheetName val="1__Instellingen1"/>
      <sheetName val="Quadro II "/>
      <sheetName val="conssid12-96"/>
      <sheetName val="REqpt03"/>
      <sheetName val="Orcto"/>
      <sheetName val="Assump. "/>
      <sheetName val="P&amp;L_2"/>
      <sheetName val="P&amp;L_assumptions2"/>
      <sheetName val="Title_(2)2"/>
      <sheetName val="DO_NOT_PRINT2"/>
      <sheetName val="1__Instellingen2"/>
      <sheetName val="Assum"/>
      <sheetName val="anterior"/>
      <sheetName val="orçamento"/>
      <sheetName val="atual"/>
      <sheetName val="Oper"/>
      <sheetName val="Premissas"/>
      <sheetName val="Dados"/>
      <sheetName val="Base Data"/>
      <sheetName val="Cargo CC Set"/>
      <sheetName val="Aterros"/>
      <sheetName val="Cortes"/>
      <sheetName val="Orçamento Real"/>
      <sheetName val="BD"/>
      <sheetName val="SCO_0507"/>
      <sheetName val="EMOP0607"/>
      <sheetName val="fechamento"/>
      <sheetName val="Sheet2"/>
      <sheetName val="planilha geral modificada"/>
      <sheetName val="Apresent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BIOM"/>
      <sheetName val="FCF"/>
      <sheetName val="Input"/>
      <sheetName val="Estático"/>
      <sheetName val="2013"/>
      <sheetName val="WACC_PCM"/>
      <sheetName val="orçamento"/>
      <sheetName val="Adicional sobre Materiais"/>
      <sheetName val="CAPEX CUSTO"/>
      <sheetName val="O x R"/>
      <sheetName val="1. Instellingen"/>
      <sheetName val="DADOS"/>
      <sheetName val="Plan2"/>
      <sheetName val="Controls"/>
      <sheetName val="Plan1"/>
      <sheetName val="Ctrl"/>
      <sheetName val="Summary"/>
      <sheetName val="Imobiliz"/>
      <sheetName val="VISÃO GERAL"/>
      <sheetName val="Oper"/>
      <sheetName val="FluxoCaixaIndexado"/>
      <sheetName val="eco-fin"/>
      <sheetName val="conssid12-96"/>
      <sheetName val="fluxo de caixa"/>
      <sheetName val="Estrutura metálica"/>
      <sheetName val="SALARIOS"/>
      <sheetName val="Parâmetros"/>
      <sheetName val="planilha_ipiiba"/>
      <sheetName val="Anexo II"/>
      <sheetName val="rerratificação"/>
      <sheetName val="resumo funasa"/>
      <sheetName val="RESUMO-GERAL-INSUMOS"/>
      <sheetName val="RESUMO-GERAL-SERVIÇOS"/>
      <sheetName val="planilha_m. maneta"/>
      <sheetName val="Curvas"/>
      <sheetName val="Quadro II "/>
      <sheetName val="planilha geral modificad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"/>
      <sheetName val="Tec"/>
      <sheetName val="CONSPRES"/>
      <sheetName val="CONSDIRE"/>
      <sheetName val="GERAFIM"/>
      <sheetName val="ENG"/>
      <sheetName val="CONSCOM"/>
      <sheetName val="CIC"/>
      <sheetName val="CompGerCustos2003"/>
      <sheetName val="íNDICES"/>
      <sheetName val="Lista"/>
      <sheetName val="Plan1"/>
      <sheetName val="Produtos Químicos"/>
      <sheetName val="Opções"/>
      <sheetName val="Produtos_Químicos"/>
      <sheetName val="Produtos_Químicos1"/>
      <sheetName val="MAR01"/>
      <sheetName val="Produtos_Químicos2"/>
      <sheetName val="Inputs"/>
      <sheetName val="P&amp;L"/>
      <sheetName val="Parameters"/>
      <sheetName val="orçamento"/>
      <sheetName val="SCO_0507"/>
      <sheetName val="EMOP0607"/>
      <sheetName val="DADOS COLETATO"/>
      <sheetName val="Dados"/>
      <sheetName val="Company data"/>
      <sheetName val="Cover"/>
      <sheetName val="FluxoCaixaIndexado"/>
      <sheetName val="WACC_PCM"/>
      <sheetName val="         Title              "/>
      <sheetName val="LD-PS-PMC-RMA"/>
      <sheetName val="REqpt03"/>
      <sheetName val="AbertInvest"/>
      <sheetName val="Orcto"/>
      <sheetName val="Controls"/>
      <sheetName val="Planilha de itens ABC"/>
      <sheetName val="EMOP_201209_ser"/>
      <sheetName val="CPU"/>
      <sheetName val="composições"/>
      <sheetName val="2002C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Index"/>
      <sheetName val="Buildup"/>
      <sheetName val="Buildup_Print Out"/>
      <sheetName val="Sum US"/>
      <sheetName val="Sum BR"/>
      <sheetName val="LTM"/>
      <sheetName val="Comparação"/>
      <sheetName val="P&amp;L"/>
      <sheetName val="P&amp;L Port"/>
      <sheetName val="BS"/>
      <sheetName val="BS Port"/>
      <sheetName val="CFS"/>
      <sheetName val="CFS Port"/>
      <sheetName val="Debt Build Up"/>
      <sheetName val="Assump"/>
      <sheetName val="Assump _Print Out"/>
      <sheetName val="Amort"/>
      <sheetName val="Depr"/>
      <sheetName val="Debt"/>
      <sheetName val="DCF_5"/>
      <sheetName val="DCF_10"/>
      <sheetName val="DCF10 Port"/>
      <sheetName val="WACC"/>
      <sheetName val="WACC Port"/>
      <sheetName val="Tax"/>
      <sheetName val="__FDSCACHE__"/>
      <sheetName val="Factset"/>
      <sheetName val="Print Controls"/>
      <sheetName val="Conv. Pref."/>
      <sheetName val="Check"/>
      <sheetName val="EVA"/>
      <sheetName val="HighYield"/>
      <sheetName val="LBO"/>
      <sheetName val="Comps"/>
      <sheetName val="Premium"/>
      <sheetName val="Firm Value"/>
      <sheetName val="Shares Outstanding"/>
      <sheetName val="Options"/>
      <sheetName val="Preferred"/>
      <sheetName val="Conv. Debt"/>
      <sheetName val="PrintMacro"/>
      <sheetName val="RBE ACT mi"/>
      <sheetName val="Opções"/>
      <sheetName val="RESUMO BRADESCO"/>
      <sheetName val="Summary"/>
      <sheetName val="Assum"/>
      <sheetName val="Buildup_Print_Out"/>
      <sheetName val="Sum_US"/>
      <sheetName val="Sum_BR"/>
      <sheetName val="P&amp;L_Port"/>
      <sheetName val="BS_Port"/>
      <sheetName val="CFS_Port"/>
      <sheetName val="Debt_Build_Up"/>
      <sheetName val="Assump__Print_Out"/>
      <sheetName val="DCF10_Port"/>
      <sheetName val="WACC_Port"/>
      <sheetName val="Print_Controls"/>
      <sheetName val="Conv__Pref_"/>
      <sheetName val="Firm_Value"/>
      <sheetName val="Shares_Outstanding"/>
      <sheetName val="Conv__Debt"/>
      <sheetName val="RBE_ACT_mi"/>
      <sheetName val="RESUMO_BRADESCO"/>
      <sheetName val="Buildup_Print_Out1"/>
      <sheetName val="Sum_US1"/>
      <sheetName val="Sum_BR1"/>
      <sheetName val="P&amp;L_Port1"/>
      <sheetName val="BS_Port1"/>
      <sheetName val="CFS_Port1"/>
      <sheetName val="Debt_Build_Up1"/>
      <sheetName val="Assump__Print_Out1"/>
      <sheetName val="DCF10_Port1"/>
      <sheetName val="WACC_Port1"/>
      <sheetName val="Print_Controls1"/>
      <sheetName val="Conv__Pref_1"/>
      <sheetName val="Firm_Value1"/>
      <sheetName val="Shares_Outstanding1"/>
      <sheetName val="Conv__Debt1"/>
      <sheetName val="RBE_ACT_mi1"/>
      <sheetName val="RESUMO_BRADESCO1"/>
      <sheetName val="Apoio"/>
      <sheetName val="Empreiteiro"/>
      <sheetName val="Plan1"/>
      <sheetName val="1.P&amp;L"/>
      <sheetName val="Buy Out Overview"/>
      <sheetName val="Plan2"/>
      <sheetName val="Buildup_Print_Out2"/>
      <sheetName val="Sum_US2"/>
      <sheetName val="Sum_BR2"/>
      <sheetName val="P&amp;L_Port2"/>
      <sheetName val="BS_Port2"/>
      <sheetName val="CFS_Port2"/>
      <sheetName val="Debt_Build_Up2"/>
      <sheetName val="Assump__Print_Out2"/>
      <sheetName val="DCF10_Port2"/>
      <sheetName val="WACC_Port2"/>
      <sheetName val="Print_Controls2"/>
      <sheetName val="Conv__Pref_2"/>
      <sheetName val="Firm_Value2"/>
      <sheetName val="Shares_Outstanding2"/>
      <sheetName val="Conv__Debt2"/>
      <sheetName val="RBE_ACT_mi2"/>
      <sheetName val="RESUMO_BRADESCO2"/>
      <sheetName val="DCF Assumptions"/>
      <sheetName val="PV Calcs"/>
      <sheetName val="1. Instellingen"/>
      <sheetName val="Oper"/>
      <sheetName val="RetrieveParameters"/>
      <sheetName val="Names"/>
      <sheetName val="anterior"/>
      <sheetName val="forecast"/>
      <sheetName val="orçamento"/>
      <sheetName val="atual"/>
      <sheetName val="Orcto"/>
      <sheetName val="FluxoCaixaIndexado"/>
      <sheetName val="Capa"/>
      <sheetName val="DADOS"/>
      <sheetName val="FICBIOM"/>
      <sheetName val="RESUMO_AUT1"/>
      <sheetName val="RESUMO-GERAL-INSUMOS"/>
      <sheetName val="Predio_02_andares"/>
      <sheetName val="SCO0504"/>
      <sheetName val="12.1"/>
      <sheetName val="Estrutura metálic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bndes"/>
      <sheetName val="Orcto"/>
      <sheetName val="FICBIOM"/>
      <sheetName val="DCF Assumptions"/>
      <sheetName val="PV Calcs"/>
      <sheetName val="orçamento"/>
      <sheetName val="LD-PS-PMC-RMA"/>
      <sheetName val="Summary"/>
      <sheetName val="Assump. "/>
      <sheetName val="anterior"/>
      <sheetName val="atual"/>
      <sheetName val="Overige"/>
      <sheetName val="Dados"/>
      <sheetName val="Imobiliz"/>
      <sheetName val="Oper"/>
      <sheetName val="         Title              "/>
      <sheetName val="FCAC"/>
      <sheetName val="Eco-Fin"/>
      <sheetName val="ENC SOCIAIS"/>
      <sheetName val="FLUXO - EXECUÇÃO PRÓPRIA"/>
      <sheetName val="CONSSID12-96"/>
      <sheetName val="RESUMO_AUT1"/>
      <sheetName val="Tabela"/>
      <sheetName val="Controls"/>
      <sheetName val="PLANILHA (2)"/>
      <sheetName val="RBE ACT 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V"/>
      <sheetName val="WVCorrecties"/>
      <sheetName val="WVBasis"/>
      <sheetName val="Advertenties"/>
      <sheetName val="AbonnementenLv"/>
      <sheetName val="Distributie opbrengst"/>
      <sheetName val="Overige opbrengsten"/>
      <sheetName val="Grond-en hulpstoffen"/>
      <sheetName val="Uitbesteed werk"/>
      <sheetName val="Distributiekosten"/>
      <sheetName val="externe redactiekosten"/>
      <sheetName val="LonenEnSalarissen"/>
      <sheetName val="Afschrijvingen"/>
      <sheetName val="Verkoopkosten"/>
      <sheetName val="Automatiseringskosten"/>
      <sheetName val="Huisvestingskosten"/>
      <sheetName val="Algemene kosten"/>
      <sheetName val="Resultaat deelnemingen"/>
      <sheetName val="Interest"/>
      <sheetName val="VPB"/>
      <sheetName val="Parameters"/>
      <sheetName val="Plan1"/>
      <sheetName val="Atual"/>
      <sheetName val="Orcto"/>
      <sheetName val="Distributie_opbrengst"/>
      <sheetName val="Overige_opbrengsten"/>
      <sheetName val="Grond-en_hulpstoffen"/>
      <sheetName val="Uitbesteed_werk"/>
      <sheetName val="externe_redactiekosten"/>
      <sheetName val="Algemene_kosten"/>
      <sheetName val="Resultaat_deelnemingen"/>
      <sheetName val="Distributie_opbrengst1"/>
      <sheetName val="Overige_opbrengsten1"/>
      <sheetName val="Grond-en_hulpstoffen1"/>
      <sheetName val="Uitbesteed_werk1"/>
      <sheetName val="externe_redactiekosten1"/>
      <sheetName val="Algemene_kosten1"/>
      <sheetName val="Resultaat_deelnemingen1"/>
      <sheetName val="Composições"/>
      <sheetName val="Dados"/>
      <sheetName val="Oper"/>
      <sheetName val="Overige"/>
      <sheetName val="Distributie_opbrengst2"/>
      <sheetName val="Overige_opbrengsten2"/>
      <sheetName val="Grond-en_hulpstoffen2"/>
      <sheetName val="Uitbesteed_werk2"/>
      <sheetName val="externe_redactiekosten2"/>
      <sheetName val="Algemene_kosten2"/>
      <sheetName val="Resultaat_deelnemingen2"/>
      <sheetName val="eco-fin"/>
      <sheetName val="conssid12-96"/>
      <sheetName val="fluxo de caixa"/>
      <sheetName val="Index"/>
      <sheetName val="1. Instellingen"/>
      <sheetName val="Ctrl"/>
      <sheetName val="Summary_T"/>
      <sheetName val="0 - PUC"/>
      <sheetName val="QUADRA POLIESPORTIVA"/>
      <sheetName val="Salário de Mão de Obra"/>
      <sheetName val="FCAC"/>
      <sheetName val="ENC SOCIAIS"/>
      <sheetName val="FLUXO - EXECUÇÃO PRÓPRIA"/>
      <sheetName val="ORGAN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mmary"/>
      <sheetName val="Stats"/>
      <sheetName val="Uplift"/>
      <sheetName val="P&amp;L1"/>
      <sheetName val="P&amp;L2"/>
      <sheetName val="Balance sheet"/>
      <sheetName val="Synergies"/>
      <sheetName val="Sensitivity"/>
      <sheetName val="Base data"/>
      <sheetName val="Bidder"/>
      <sheetName val="Target1"/>
      <sheetName val="Target2"/>
      <sheetName val="Graphs"/>
      <sheetName val="Notes"/>
      <sheetName val="Macros"/>
      <sheetName val="Protection"/>
      <sheetName val="Parameters"/>
      <sheetName val="Data"/>
      <sheetName val="Tabelas"/>
      <sheetName val="Eqy Fin"/>
      <sheetName val="base_folha"/>
      <sheetName val="Balance_sheet"/>
      <sheetName val="Base_data"/>
      <sheetName val="Eqy_Fin"/>
      <sheetName val="Balance_sheet1"/>
      <sheetName val="Base_data1"/>
      <sheetName val="Eqy_Fin1"/>
      <sheetName val="BDI Com"/>
      <sheetName val="C_268-038"/>
      <sheetName val="C_268-039"/>
      <sheetName val="C_268-041"/>
      <sheetName val="C_268-042"/>
      <sheetName val="C_268-043"/>
      <sheetName val="C_268-044"/>
      <sheetName val="C_268-045"/>
      <sheetName val="C_268-046"/>
      <sheetName val="C_268-047"/>
      <sheetName val="C_268-048"/>
      <sheetName val="C_268-049"/>
      <sheetName val="C_268-060"/>
      <sheetName val="C_268-061"/>
      <sheetName val="E-001"/>
      <sheetName val="E-002"/>
      <sheetName val="E-004"/>
      <sheetName val="E-005"/>
      <sheetName val="E-006"/>
      <sheetName val="E-007"/>
      <sheetName val="E-008"/>
      <sheetName val="E-009"/>
      <sheetName val="E-010"/>
      <sheetName val="E-011"/>
      <sheetName val="E-012"/>
      <sheetName val="E-013"/>
      <sheetName val="E-014"/>
      <sheetName val="E-015"/>
      <sheetName val="E-017"/>
      <sheetName val="E-018"/>
      <sheetName val="E-019"/>
      <sheetName val="E-020"/>
      <sheetName val="E-021"/>
      <sheetName val="E-022"/>
      <sheetName val="E-023"/>
      <sheetName val="E-024"/>
      <sheetName val="E-025"/>
      <sheetName val="E-026"/>
      <sheetName val="E-027"/>
      <sheetName val="E-028"/>
      <sheetName val="E-029"/>
      <sheetName val="E-030"/>
      <sheetName val="E-031"/>
      <sheetName val="E-032"/>
      <sheetName val="E-033"/>
      <sheetName val="E-034"/>
      <sheetName val="E-035"/>
      <sheetName val="E-036"/>
      <sheetName val="E-037"/>
      <sheetName val="E-038"/>
      <sheetName val="E-039"/>
      <sheetName val="E-040"/>
      <sheetName val="anterior"/>
      <sheetName val="forecast"/>
      <sheetName val="orçamento"/>
      <sheetName val="atual"/>
      <sheetName val="Oper"/>
      <sheetName val="Inputs"/>
      <sheetName val="Balance_sheet2"/>
      <sheetName val="Base_data2"/>
      <sheetName val="Eqy_Fin2"/>
      <sheetName val="Orcto"/>
      <sheetName val="MED_SET"/>
      <sheetName val="Dados"/>
      <sheetName val="Plan1"/>
      <sheetName val="FluxoCaixaIndexado"/>
      <sheetName val="Comp BDI"/>
      <sheetName val="Tabela"/>
      <sheetName val="DCF Assumptions"/>
      <sheetName val="PV Calcs"/>
      <sheetName val="base"/>
      <sheetName val="Base Gráfico"/>
      <sheetName val="Acquisition Model Feb 2006"/>
      <sheetName val="RealOut02"/>
      <sheetName val="B-Pav"/>
      <sheetName val="Composiçõ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gegevens"/>
      <sheetName val="BU TV &amp; Ancillary"/>
      <sheetName val="TV per titel"/>
      <sheetName val="Airline"/>
      <sheetName val="VOD"/>
      <sheetName val="PPV"/>
      <sheetName val="Overige"/>
      <sheetName val="Koersverschil"/>
      <sheetName val="BU Rental"/>
      <sheetName val="RENTAL"/>
      <sheetName val="TV &amp; Ancillary"/>
      <sheetName val="OVERIG"/>
      <sheetName val="Order Rental"/>
      <sheetName val="OrderStat Rental"/>
      <sheetName val="Kostprijs_TV"/>
      <sheetName val="Blad1"/>
      <sheetName val="TV"/>
      <sheetName val="2004 LE0"/>
      <sheetName val="Base data"/>
      <sheetName val="quadro ii "/>
      <sheetName val="BU_TV_&amp;_Ancillary"/>
      <sheetName val="TV_per_titel"/>
      <sheetName val="BU_Rental"/>
      <sheetName val="TV_&amp;_Ancillary"/>
      <sheetName val="Order_Rental"/>
      <sheetName val="OrderStat_Rental"/>
      <sheetName val="2004_LE0"/>
      <sheetName val="Base_data"/>
      <sheetName val="quadro_ii_"/>
      <sheetName val="BU_TV_&amp;_Ancillary1"/>
      <sheetName val="TV_per_titel1"/>
      <sheetName val="BU_Rental1"/>
      <sheetName val="TV_&amp;_Ancillary1"/>
      <sheetName val="Order_Rental1"/>
      <sheetName val="OrderStat_Rental1"/>
      <sheetName val="2004_LE01"/>
      <sheetName val="Base_data1"/>
      <sheetName val="quadro_ii_1"/>
      <sheetName val="BDI Com"/>
      <sheetName val="C_268-038"/>
      <sheetName val="C_268-039"/>
      <sheetName val="C_268-041"/>
      <sheetName val="C_268-042"/>
      <sheetName val="C_268-043"/>
      <sheetName val="C_268-044"/>
      <sheetName val="C_268-045"/>
      <sheetName val="C_268-046"/>
      <sheetName val="C_268-047"/>
      <sheetName val="C_268-048"/>
      <sheetName val="C_268-049"/>
      <sheetName val="C_268-060"/>
      <sheetName val="C_268-061"/>
      <sheetName val="E-001"/>
      <sheetName val="E-002"/>
      <sheetName val="E-004"/>
      <sheetName val="E-005"/>
      <sheetName val="E-006"/>
      <sheetName val="E-007"/>
      <sheetName val="E-008"/>
      <sheetName val="E-009"/>
      <sheetName val="E-010"/>
      <sheetName val="E-011"/>
      <sheetName val="E-012"/>
      <sheetName val="E-013"/>
      <sheetName val="E-014"/>
      <sheetName val="E-015"/>
      <sheetName val="E-017"/>
      <sheetName val="E-018"/>
      <sheetName val="E-019"/>
      <sheetName val="E-020"/>
      <sheetName val="E-021"/>
      <sheetName val="E-022"/>
      <sheetName val="E-023"/>
      <sheetName val="E-024"/>
      <sheetName val="E-025"/>
      <sheetName val="E-026"/>
      <sheetName val="E-027"/>
      <sheetName val="E-028"/>
      <sheetName val="E-029"/>
      <sheetName val="E-030"/>
      <sheetName val="E-031"/>
      <sheetName val="E-032"/>
      <sheetName val="E-033"/>
      <sheetName val="E-034"/>
      <sheetName val="E-035"/>
      <sheetName val="E-036"/>
      <sheetName val="E-037"/>
      <sheetName val="E-038"/>
      <sheetName val="E-039"/>
      <sheetName val="E-040"/>
      <sheetName val="anterior"/>
      <sheetName val="orçamento"/>
      <sheetName val="atual"/>
      <sheetName val="Oper"/>
      <sheetName val="Capa"/>
      <sheetName val="BU_TV_&amp;_Ancillary2"/>
      <sheetName val="TV_per_titel2"/>
      <sheetName val="BU_Rental2"/>
      <sheetName val="TV_&amp;_Ancillary2"/>
      <sheetName val="Order_Rental2"/>
      <sheetName val="OrderStat_Rental2"/>
      <sheetName val="2004_LE02"/>
      <sheetName val="Base_data2"/>
      <sheetName val="quadro_ii_2"/>
      <sheetName val="forecast"/>
      <sheetName val="base_folha"/>
      <sheetName val="Dados"/>
      <sheetName val="Orcto"/>
      <sheetName val="Summary_T"/>
      <sheetName val="Opções"/>
      <sheetName val="P&amp;L"/>
      <sheetName val="Cenarios"/>
      <sheetName val="Plan1"/>
      <sheetName val="Comp BDI"/>
      <sheetName val="PLANILHA (2)"/>
      <sheetName val="cargaPRU"/>
      <sheetName val="Composições"/>
      <sheetName val="0 - P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MODEL V1"/>
      <sheetName val="POP cost"/>
      <sheetName val="Constants"/>
      <sheetName val="BU TV &amp; Ancillary"/>
      <sheetName val="Premissas"/>
      <sheetName val="BASE_MODEL_V1"/>
      <sheetName val="POP_cost"/>
      <sheetName val="BU_TV_&amp;_Ancillary"/>
      <sheetName val="BASE_MODEL_V11"/>
      <sheetName val="POP_cost1"/>
      <sheetName val="BU_TV_&amp;_Ancillary1"/>
      <sheetName val="Comp BDI"/>
      <sheetName val="anterior"/>
      <sheetName val="forecast"/>
      <sheetName val="orçamento"/>
      <sheetName val="atual"/>
      <sheetName val="Index"/>
      <sheetName val="1. Instellingen"/>
      <sheetName val="conssid12-96"/>
      <sheetName val="BASE_MODEL_V12"/>
      <sheetName val="POP_cost2"/>
      <sheetName val="BU_TV_&amp;_Ancillary2"/>
      <sheetName val="quadro ii "/>
      <sheetName val="RealOut02"/>
      <sheetName val="PLANILHA (2)"/>
      <sheetName val="Oper"/>
      <sheetName val="Orcto"/>
      <sheetName val="FICBIOM"/>
      <sheetName val="Base data"/>
      <sheetName val="MED_SET"/>
      <sheetName val="Parameters"/>
      <sheetName val="MCBR"/>
      <sheetName val="12-2007 - BACAXA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O. US$12,5 MM - 1ª"/>
      <sheetName val="RABO. US$12,5 MM - 1ª-cor."/>
      <sheetName val="RABO. US$12,5 MM - 2ª"/>
      <sheetName val="BRADESCO - SAMPCO"/>
      <sheetName val="BRADESCO - 2ª"/>
      <sheetName val="RABOBANK US$ 20MM"/>
      <sheetName val="OCTAGON"/>
      <sheetName val="ITAÚ"/>
      <sheetName val="Plan1"/>
      <sheetName val="SAFRA - US$10"/>
      <sheetName val="SAFRA - US$5"/>
      <sheetName val="SAFRA - US$5 (2)"/>
      <sheetName val="RABOBANK US$ 40MM"/>
      <sheetName val="BRADESCO - SAMPCO (2)"/>
      <sheetName val="ITAÚ US$ 23MM"/>
      <sheetName val="APROPRIAÇÃO-MAI5 (2)"/>
      <sheetName val="Curto-Longo PzMAI5 (2)"/>
      <sheetName val="APROPRIAÇÃO-JUL5"/>
      <sheetName val="Curto-Longo PzJUL05"/>
      <sheetName val="APROPRIAÇÃO-AGO05"/>
      <sheetName val="Curto-Longo PzAGO05"/>
      <sheetName val="ING US$10MM"/>
      <sheetName val="APROPRIAÇÃO-OUT05"/>
      <sheetName val="Curto-Longo PzOUT05"/>
      <sheetName val="APROPRIAÇÃO-SET05"/>
      <sheetName val="Curto-Longo PzSET05"/>
      <sheetName val="APROPRIAÇÃO-ABR05"/>
      <sheetName val="APROPRIAÇÃO-MAR05"/>
      <sheetName val="APROPRIAÇÃO-FEV05"/>
      <sheetName val="APROPRIAÇÃO-JAN05"/>
      <sheetName val="APROPRIAÇÃO-DEZ04"/>
      <sheetName val="APROPRIAÇÃO-NOV04"/>
      <sheetName val="APROPRIAÇÃO-PRE"/>
      <sheetName val="APROPRIAÇÃO AGO04"/>
      <sheetName val="APROPRIAÇÃO JUL04"/>
      <sheetName val="Curto-Longo Pz SET-04"/>
      <sheetName val="Curto-Longo Pz OUT-04"/>
      <sheetName val="Curto-Longo Pz DEZ04"/>
      <sheetName val="Curto-Longo Pz MAR05"/>
      <sheetName val="Curto-Longo PzABR05"/>
      <sheetName val="Curto-Longo Pz JAN05"/>
      <sheetName val="Curto-Longo Pz NOV04"/>
      <sheetName val="Curto-Longo Pz AGO-04"/>
      <sheetName val="Curto-Longo Pz Jul-04"/>
      <sheetName val="Curto-Longo Pz Jun-04"/>
      <sheetName val="BRADESCO _ 2ª"/>
      <sheetName val="RABOBANK US_ 20MM"/>
      <sheetName val="SAFRA _ US_10"/>
      <sheetName val="SAFRA _ US_5"/>
      <sheetName val="SAFRA _ US_5 _2_"/>
      <sheetName val="RABOBANK US_ 40MM"/>
      <sheetName val="BRADESCO _ SAMPCO _2_"/>
      <sheetName val="ITAÚ US_ 23MM"/>
      <sheetName val="ING US_10MM"/>
      <sheetName val="Constants"/>
      <sheetName val="POP cost"/>
      <sheetName val="market"/>
      <sheetName val="BASE DE DADOS"/>
      <sheetName val="quadro ii "/>
      <sheetName val="Aplicação HTB"/>
      <sheetName val="Conta Cliente"/>
      <sheetName val="Acompanhamento de RCC"/>
      <sheetName val="anterior"/>
      <sheetName val="orçamento"/>
      <sheetName val="atual"/>
      <sheetName val="Performance"/>
      <sheetName val="Summary"/>
      <sheetName val="Assum"/>
      <sheetName val="Plan2"/>
      <sheetName val="RABO__US$12,5_MM_-_1ª"/>
      <sheetName val="RABO__US$12,5_MM_-_1ª-cor_"/>
      <sheetName val="RABO__US$12,5_MM_-_2ª"/>
      <sheetName val="BRADESCO_-_SAMPCO"/>
      <sheetName val="BRADESCO_-_2ª"/>
      <sheetName val="RABOBANK_US$_20MM"/>
      <sheetName val="SAFRA_-_US$10"/>
      <sheetName val="SAFRA_-_US$5"/>
      <sheetName val="SAFRA_-_US$5_(2)"/>
      <sheetName val="RABOBANK_US$_40MM"/>
      <sheetName val="BRADESCO_-_SAMPCO_(2)"/>
      <sheetName val="ITAÚ_US$_23MM"/>
      <sheetName val="APROPRIAÇÃO-MAI5_(2)"/>
      <sheetName val="Curto-Longo_PzMAI5_(2)"/>
      <sheetName val="Curto-Longo_PzJUL05"/>
      <sheetName val="Curto-Longo_PzAGO05"/>
      <sheetName val="ING_US$10MM"/>
      <sheetName val="Curto-Longo_PzOUT05"/>
      <sheetName val="Curto-Longo_PzSET05"/>
      <sheetName val="APROPRIAÇÃO_AGO04"/>
      <sheetName val="APROPRIAÇÃO_JUL04"/>
      <sheetName val="Curto-Longo_Pz_SET-04"/>
      <sheetName val="Curto-Longo_Pz_OUT-04"/>
      <sheetName val="Curto-Longo_Pz_DEZ04"/>
      <sheetName val="Curto-Longo_Pz_MAR05"/>
      <sheetName val="Curto-Longo_PzABR05"/>
      <sheetName val="Curto-Longo_Pz_JAN05"/>
      <sheetName val="Curto-Longo_Pz_NOV04"/>
      <sheetName val="Curto-Longo_Pz_AGO-04"/>
      <sheetName val="Curto-Longo_Pz_Jul-04"/>
      <sheetName val="Curto-Longo_Pz_Jun-04"/>
      <sheetName val="BRADESCO___2ª"/>
      <sheetName val="RABOBANK_US__20MM"/>
      <sheetName val="SAFRA___US_10"/>
      <sheetName val="SAFRA___US_5"/>
      <sheetName val="SAFRA___US_5__2_"/>
      <sheetName val="RABOBANK_US__40MM"/>
      <sheetName val="BRADESCO___SAMPCO__2_"/>
      <sheetName val="ITAÚ_US__23MM"/>
      <sheetName val="ING_US_10MM"/>
      <sheetName val="POP_cost"/>
      <sheetName val="BASE_DE_DADOS"/>
      <sheetName val="quadro_ii_"/>
      <sheetName val="Aplicação_HTB"/>
      <sheetName val="Conta_Cliente"/>
      <sheetName val="Acompanhamento_de_RCC"/>
      <sheetName val="Premissas"/>
      <sheetName val="Oper"/>
      <sheetName val="         Title              "/>
      <sheetName val="RABO__US$12,5_MM_-_1ª1"/>
      <sheetName val="RABO__US$12,5_MM_-_1ª-cor_1"/>
      <sheetName val="RABO__US$12,5_MM_-_2ª1"/>
      <sheetName val="BRADESCO_-_SAMPCO1"/>
      <sheetName val="BRADESCO_-_2ª1"/>
      <sheetName val="RABOBANK_US$_20MM1"/>
      <sheetName val="SAFRA_-_US$101"/>
      <sheetName val="SAFRA_-_US$51"/>
      <sheetName val="SAFRA_-_US$5_(2)1"/>
      <sheetName val="RABOBANK_US$_40MM1"/>
      <sheetName val="BRADESCO_-_SAMPCO_(2)1"/>
      <sheetName val="ITAÚ_US$_23MM1"/>
      <sheetName val="APROPRIAÇÃO-MAI5_(2)1"/>
      <sheetName val="Curto-Longo_PzMAI5_(2)1"/>
      <sheetName val="Curto-Longo_PzJUL051"/>
      <sheetName val="Curto-Longo_PzAGO051"/>
      <sheetName val="ING_US$10MM1"/>
      <sheetName val="Curto-Longo_PzOUT051"/>
      <sheetName val="Curto-Longo_PzSET051"/>
      <sheetName val="APROPRIAÇÃO_AGO041"/>
      <sheetName val="APROPRIAÇÃO_JUL041"/>
      <sheetName val="Curto-Longo_Pz_SET-041"/>
      <sheetName val="Curto-Longo_Pz_OUT-041"/>
      <sheetName val="Curto-Longo_Pz_DEZ041"/>
      <sheetName val="Curto-Longo_Pz_MAR051"/>
      <sheetName val="Curto-Longo_PzABR051"/>
      <sheetName val="Curto-Longo_Pz_JAN051"/>
      <sheetName val="Curto-Longo_Pz_NOV041"/>
      <sheetName val="Curto-Longo_Pz_AGO-041"/>
      <sheetName val="Curto-Longo_Pz_Jul-041"/>
      <sheetName val="Curto-Longo_Pz_Jun-041"/>
      <sheetName val="BRADESCO___2ª1"/>
      <sheetName val="RABOBANK_US__20MM1"/>
      <sheetName val="SAFRA___US_101"/>
      <sheetName val="SAFRA___US_51"/>
      <sheetName val="SAFRA___US_5__2_1"/>
      <sheetName val="RABOBANK_US__40MM1"/>
      <sheetName val="BRADESCO___SAMPCO__2_1"/>
      <sheetName val="ITAÚ_US__23MM1"/>
      <sheetName val="ING_US_10MM1"/>
      <sheetName val="POP_cost1"/>
      <sheetName val="BASE_DE_DADOS1"/>
      <sheetName val="quadro_ii_1"/>
      <sheetName val="Aplicação_HTB1"/>
      <sheetName val="Conta_Cliente1"/>
      <sheetName val="Acompanhamento_de_RCC1"/>
      <sheetName val="_________Title______________"/>
      <sheetName val="base_folha"/>
      <sheetName val="1. Instellingen"/>
      <sheetName val="RetrieveParameters"/>
      <sheetName val="Names"/>
      <sheetName val="Resultado"/>
      <sheetName val="conssid12-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TS"/>
      <sheetName val="Covenants"/>
      <sheetName val="P&amp;L"/>
      <sheetName val="BS"/>
      <sheetName val="CF"/>
      <sheetName val="Debt"/>
      <sheetName val="Tax"/>
      <sheetName val="Accell"/>
      <sheetName val="Div2"/>
      <sheetName val="Div3"/>
      <sheetName val="Div4"/>
      <sheetName val="Eliminations"/>
      <sheetName val="Minority"/>
      <sheetName val="Group"/>
      <sheetName val="Exit"/>
      <sheetName val="Fees"/>
      <sheetName val="S&amp;U"/>
      <sheetName val="Financials"/>
      <sheetName val="Credit pack"/>
      <sheetName val="Div5"/>
      <sheetName val="Div6"/>
      <sheetName val="Div7"/>
      <sheetName val="Div8"/>
      <sheetName val="Div9"/>
      <sheetName val="Div10"/>
      <sheetName val="zle003t"/>
      <sheetName val="J_1BNFDOC"/>
      <sheetName val="Constants"/>
      <sheetName val="POP cost"/>
      <sheetName val="FCF"/>
      <sheetName val="Input"/>
      <sheetName val="Credit_pack"/>
      <sheetName val="POP_cost"/>
      <sheetName val="Credit_pack1"/>
      <sheetName val="POP_cost1"/>
      <sheetName val="bol. acum."/>
      <sheetName val="Index"/>
      <sheetName val="1. Instellingen"/>
      <sheetName val="Orcto"/>
      <sheetName val="capa"/>
      <sheetName val="Credit_pack2"/>
      <sheetName val="POP_cost2"/>
      <sheetName val="Plan1"/>
      <sheetName val="B-Pav"/>
      <sheetName val="anterior"/>
      <sheetName val="orçamento"/>
      <sheetName val="Atual"/>
      <sheetName val="quadro ii "/>
      <sheetName val="Cenarios"/>
      <sheetName val="conssid12-96"/>
      <sheetName val="Oper"/>
      <sheetName val="UTR 2"/>
      <sheetName val="Comerciais"/>
      <sheetName val="Financeiros"/>
      <sheetName val="CANT_OBRAS"/>
      <sheetName val="AQU TERRENO-"/>
      <sheetName val="ESTA ELEVATÓRIA_"/>
      <sheetName val="EMISSÁRIO_"/>
      <sheetName val="ligação predial"/>
      <sheetName val="REDE COLETORA"/>
      <sheetName val="MED_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Control Panel"/>
      <sheetName val="Assumptions"/>
      <sheetName val="Model"/>
      <sheetName val="WACC"/>
      <sheetName val="DCF Matrix"/>
      <sheetName val="Footbal Field"/>
      <sheetName val="Summary"/>
      <sheetName val="Accounting_Reconc."/>
      <sheetName val="Purchase Accounting Adj"/>
      <sheetName val="SE Business Plan"/>
      <sheetName val="Pro Forma Consolidated"/>
      <sheetName val="Reconciliation Output"/>
      <sheetName val="Credit Output"/>
      <sheetName val="Acc_Dil Reconciliation"/>
      <sheetName val="Acc_Dil"/>
      <sheetName val="Sensitivity"/>
      <sheetName val="IRR"/>
      <sheetName val="Payback"/>
      <sheetName val="ROIC"/>
      <sheetName val="ROE"/>
      <sheetName val="ROCE"/>
      <sheetName val="Dividend"/>
      <sheetName val="Output EMG"/>
      <sheetName val="Key Figures"/>
      <sheetName val="Impairment Test per Unit"/>
      <sheetName val="Impairment Test"/>
      <sheetName val="Write-Off Goodwill"/>
      <sheetName val="Premium Calculation New"/>
      <sheetName val="Input Football Field"/>
      <sheetName val="Options Comps"/>
      <sheetName val="Inputs"/>
      <sheetName val="Output Comps"/>
      <sheetName val="Input P-Paids"/>
      <sheetName val="Output P-Paids"/>
      <sheetName val="Stora Figures"/>
      <sheetName val="Controls"/>
      <sheetName val="BASE DE DADOS"/>
      <sheetName val="FICBIOM"/>
      <sheetName val="Control_Panel"/>
      <sheetName val="DCF_Matrix"/>
      <sheetName val="Footbal_Field"/>
      <sheetName val="Accounting_Reconc_"/>
      <sheetName val="Purchase_Accounting_Adj"/>
      <sheetName val="SE_Business_Plan"/>
      <sheetName val="Pro_Forma_Consolidated"/>
      <sheetName val="Reconciliation_Output"/>
      <sheetName val="Credit_Output"/>
      <sheetName val="Acc_Dil_Reconciliation"/>
      <sheetName val="Output_EMG"/>
      <sheetName val="Key_Figures"/>
      <sheetName val="Impairment_Test_per_Unit"/>
      <sheetName val="Impairment_Test"/>
      <sheetName val="Write-Off_Goodwill"/>
      <sheetName val="Premium_Calculation_New"/>
      <sheetName val="Input_Football_Field"/>
      <sheetName val="Options_Comps"/>
      <sheetName val="Output_Comps"/>
      <sheetName val="Input_P-Paids"/>
      <sheetName val="Output_P-Paids"/>
      <sheetName val="Stora_Figures"/>
      <sheetName val="BASE_DE_DADOS"/>
      <sheetName val="Control_Panel1"/>
      <sheetName val="DCF_Matrix1"/>
      <sheetName val="Footbal_Field1"/>
      <sheetName val="Accounting_Reconc_1"/>
      <sheetName val="Purchase_Accounting_Adj1"/>
      <sheetName val="SE_Business_Plan1"/>
      <sheetName val="Pro_Forma_Consolidated1"/>
      <sheetName val="Reconciliation_Output1"/>
      <sheetName val="Credit_Output1"/>
      <sheetName val="Acc_Dil_Reconciliation1"/>
      <sheetName val="Output_EMG1"/>
      <sheetName val="Key_Figures1"/>
      <sheetName val="Impairment_Test_per_Unit1"/>
      <sheetName val="Impairment_Test1"/>
      <sheetName val="Write-Off_Goodwill1"/>
      <sheetName val="Premium_Calculation_New1"/>
      <sheetName val="Input_Football_Field1"/>
      <sheetName val="Options_Comps1"/>
      <sheetName val="Output_Comps1"/>
      <sheetName val="Input_P-Paids1"/>
      <sheetName val="Output_P-Paids1"/>
      <sheetName val="Stora_Figures1"/>
      <sheetName val="BASE_DE_DADOS1"/>
      <sheetName val="12-2007 - BACAXA"/>
      <sheetName val="WACC_PCM"/>
      <sheetName val="Atual"/>
      <sheetName val="Orcto"/>
      <sheetName val="Plan1"/>
      <sheetName val="REqpt03"/>
      <sheetName val="Control_Panel2"/>
      <sheetName val="DCF_Matrix2"/>
      <sheetName val="Footbal_Field2"/>
      <sheetName val="Accounting_Reconc_2"/>
      <sheetName val="Purchase_Accounting_Adj2"/>
      <sheetName val="SE_Business_Plan2"/>
      <sheetName val="Pro_Forma_Consolidated2"/>
      <sheetName val="Reconciliation_Output2"/>
      <sheetName val="Credit_Output2"/>
      <sheetName val="Acc_Dil_Reconciliation2"/>
      <sheetName val="Output_EMG2"/>
      <sheetName val="Key_Figures2"/>
      <sheetName val="Impairment_Test_per_Unit2"/>
      <sheetName val="Impairment_Test2"/>
      <sheetName val="Write-Off_Goodwill2"/>
      <sheetName val="Premium_Calculation_New2"/>
      <sheetName val="Input_Football_Field2"/>
      <sheetName val="Options_Comps2"/>
      <sheetName val="Output_Comps2"/>
      <sheetName val="Input_P-Paids2"/>
      <sheetName val="Output_P-Paids2"/>
      <sheetName val="Stora_Figures2"/>
      <sheetName val="BASE_DE_DADOS2"/>
      <sheetName val="Index"/>
      <sheetName val="1. Instellingen"/>
      <sheetName val="FCF"/>
      <sheetName val="Input"/>
      <sheetName val="Composições Analíticas"/>
      <sheetName val="Cotacoes"/>
      <sheetName val="Fornecedores"/>
      <sheetName val="Oper"/>
      <sheetName val="Dados"/>
      <sheetName val="Premissas"/>
      <sheetName val="conssid12-96"/>
      <sheetName val="eco-fin"/>
      <sheetName val="fluxo de caixa"/>
      <sheetName val="Cargo CC Set"/>
      <sheetName val="B-Pav"/>
      <sheetName val="Padrões HH&amp;Desp"/>
      <sheetName val="Descrição"/>
      <sheetName val="BRADESCO - 2ª"/>
      <sheetName val="BRADESCO - SAMPCO (2)"/>
      <sheetName val="ING US$10MM"/>
      <sheetName val="ITAÚ"/>
      <sheetName val="ITAÚ US$ 23MM"/>
      <sheetName val="OCTAGON"/>
      <sheetName val="RABOBANK US$ 20MM"/>
      <sheetName val="RABOBANK US$ 40MM"/>
      <sheetName val="SAFRA - US$10"/>
      <sheetName val="SAFRA - US$5"/>
      <sheetName val="SAFRA - US$5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v&amp;w (nieuw format)"/>
      <sheetName val="brugstaat_EBIT"/>
      <sheetName val="brugstaat kosten"/>
      <sheetName val="net result per per"/>
      <sheetName val="ebit result per per"/>
      <sheetName val="omzet"/>
      <sheetName val="overige opbr."/>
      <sheetName val="cum oplage tel"/>
      <sheetName val="ontwikkeling oplage tel"/>
      <sheetName val="EBIT_BU"/>
      <sheetName val="fin b&amp;l"/>
      <sheetName val="SBS"/>
      <sheetName val="balans "/>
      <sheetName val="fte"/>
      <sheetName val="ftebt"/>
      <sheetName val="extpers"/>
      <sheetName val="Estv&amp;w"/>
      <sheetName val="EstEbita"/>
      <sheetName val="EstFin b&amp;l"/>
      <sheetName val="Control Panel"/>
      <sheetName val="Tarifas"/>
      <sheetName val="Resumo Por Ação 2016"/>
      <sheetName val="Controls"/>
      <sheetName val="v&amp;w_(nieuw_format)"/>
      <sheetName val="brugstaat_kosten"/>
      <sheetName val="net_result_per_per"/>
      <sheetName val="ebit_result_per_per"/>
      <sheetName val="overige_opbr_"/>
      <sheetName val="cum_oplage_tel"/>
      <sheetName val="ontwikkeling_oplage_tel"/>
      <sheetName val="fin_b&amp;l"/>
      <sheetName val="balans_"/>
      <sheetName val="EstFin_b&amp;l"/>
      <sheetName val="Control_Panel"/>
      <sheetName val="Resumo_Por_Ação_2016"/>
      <sheetName val="v&amp;w_(nieuw_format)1"/>
      <sheetName val="brugstaat_kosten1"/>
      <sheetName val="net_result_per_per1"/>
      <sheetName val="ebit_result_per_per1"/>
      <sheetName val="overige_opbr_1"/>
      <sheetName val="cum_oplage_tel1"/>
      <sheetName val="ontwikkeling_oplage_tel1"/>
      <sheetName val="fin_b&amp;l1"/>
      <sheetName val="balans_1"/>
      <sheetName val="EstFin_b&amp;l1"/>
      <sheetName val="Control_Panel1"/>
      <sheetName val="Resumo_Por_Ação_20161"/>
      <sheetName val="Summary"/>
      <sheetName val="base_folha"/>
      <sheetName val="v&amp;w_(nieuw_format)2"/>
      <sheetName val="brugstaat_kosten2"/>
      <sheetName val="net_result_per_per2"/>
      <sheetName val="ebit_result_per_per2"/>
      <sheetName val="overige_opbr_2"/>
      <sheetName val="cum_oplage_tel2"/>
      <sheetName val="ontwikkeling_oplage_tel2"/>
      <sheetName val="fin_b&amp;l2"/>
      <sheetName val="balans_2"/>
      <sheetName val="EstFin_b&amp;l2"/>
      <sheetName val="Control_Panel2"/>
      <sheetName val="Resumo_Por_Ação_20162"/>
      <sheetName val="FICBIOM"/>
      <sheetName val="Assump. "/>
      <sheetName val="Plan1"/>
      <sheetName val="Assum"/>
      <sheetName val="Orcto"/>
      <sheetName val="Assumptions"/>
      <sheetName val="Estimate"/>
      <sheetName val="UTR 2"/>
      <sheetName val="BNCD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"/>
      <sheetName val="Tec"/>
      <sheetName val="CompGerCustos2003"/>
      <sheetName val="1. Instellingen"/>
      <sheetName val="1__Instellingen"/>
      <sheetName val="1__Instellingen1"/>
      <sheetName val="SCO_0507"/>
      <sheetName val="EMOP0607"/>
      <sheetName val="orçamento"/>
      <sheetName val="Capa"/>
      <sheetName val="Cenarios"/>
      <sheetName val="1__Instellingen2"/>
      <sheetName val="eco-fin"/>
      <sheetName val="conssid12-96"/>
      <sheetName val="fluxo de caixa"/>
      <sheetName val="Ctrl"/>
      <sheetName val="Orcto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Cover"/>
      <sheetName val="Assump. "/>
      <sheetName val="CAPEX CUSTO"/>
      <sheetName val="O x R"/>
      <sheetName val="FluxoCaixaIndexado"/>
      <sheetName val="Inputs"/>
      <sheetName val="Parameters"/>
      <sheetName val="0 - PUC"/>
      <sheetName val="SINAPI"/>
      <sheetName val="2002CB"/>
      <sheetName val="WACC_PCM"/>
      <sheetName val="DADOS"/>
      <sheetName val="QUADRA POLIESPORTIVA"/>
      <sheetName val="RESTAURAÇÃO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BASE"/>
      <sheetName val="RESUMO"/>
      <sheetName val="ADM"/>
      <sheetName val="COMERCIAL"/>
      <sheetName val="DIR EXEC"/>
      <sheetName val="ENG"/>
      <sheetName val="OPERAÇÃO"/>
      <sheetName val="PRES"/>
      <sheetName val="2013 BASE (9)"/>
      <sheetName val="2013"/>
      <sheetName val="Cargo CC Set"/>
      <sheetName val="BASE SET"/>
      <sheetName val="Uniformes"/>
      <sheetName val="FERIAS"/>
      <sheetName val="Plan3"/>
      <sheetName val="parameters"/>
      <sheetName val="Plan1"/>
      <sheetName val="2013_BASE"/>
      <sheetName val="DIR_EXEC"/>
      <sheetName val="2013_BASE_(9)"/>
      <sheetName val="Cargo_CC_Set"/>
      <sheetName val="BASE_SET"/>
      <sheetName val="2013_BASE1"/>
      <sheetName val="DIR_EXEC1"/>
      <sheetName val="2013_BASE_(9)1"/>
      <sheetName val="Cargo_CC_Set1"/>
      <sheetName val="BASE_SET1"/>
      <sheetName val="Control Panel"/>
      <sheetName val="Orcto"/>
      <sheetName val="quadro ii "/>
      <sheetName val="2013_BASE2"/>
      <sheetName val="DIR_EXEC2"/>
      <sheetName val="2013_BASE_(9)2"/>
      <sheetName val="Cargo_CC_Set2"/>
      <sheetName val="BASE_SET2"/>
      <sheetName val="Summary"/>
      <sheetName val="Controls"/>
      <sheetName val="Index"/>
      <sheetName val="1. Instellingen"/>
      <sheetName val="Oper"/>
      <sheetName val="BDG"/>
      <sheetName val="ConsRot"/>
      <sheetName val="Orc"/>
      <sheetName val="FCF"/>
      <sheetName val="Input"/>
      <sheetName val="DCF Assumptions"/>
      <sheetName val="PV Calcs"/>
      <sheetName val="Plan2"/>
      <sheetName val="Cover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Apresentação"/>
      <sheetName val="Anexo II"/>
      <sheetName val="rerratificação"/>
      <sheetName val="resumo funasa"/>
      <sheetName val="B-Pav"/>
      <sheetName val="BRADESCO - 2ª"/>
      <sheetName val="BRADESCO - SAMPCO (2)"/>
      <sheetName val="ING US$10MM"/>
      <sheetName val="ITAÚ"/>
      <sheetName val="ITAÚ US$ 23MM"/>
      <sheetName val="OCTAGON"/>
      <sheetName val="RABOBANK US$ 20MM"/>
      <sheetName val="RABOBANK US$ 40MM"/>
      <sheetName val="SAFRA - US$10"/>
      <sheetName val="SAFRA - US$5"/>
      <sheetName val="SAFRA - US$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Swap"/>
      <sheetName val="Rev. Swap"/>
      <sheetName val="Aber - Bertin"/>
      <sheetName val="Liquid. NDF"/>
      <sheetName val="Liquid Opções"/>
      <sheetName val="OPCOES (2)"/>
      <sheetName val="Liquidado"/>
      <sheetName val="BOI"/>
      <sheetName val="BOI LIQ."/>
      <sheetName val="parameters"/>
      <sheetName val="Cargo CC Set"/>
      <sheetName val="Controls"/>
      <sheetName val="Rev__Swap"/>
      <sheetName val="Aber_-_Bertin"/>
      <sheetName val="Liquid__NDF"/>
      <sheetName val="Liquid_Opções"/>
      <sheetName val="OPCOES_(2)"/>
      <sheetName val="BOI_LIQ_"/>
      <sheetName val="Cargo_CC_Set"/>
      <sheetName val="Rev__Swap1"/>
      <sheetName val="Aber_-_Bertin1"/>
      <sheetName val="Liquid__NDF1"/>
      <sheetName val="Liquid_Opções1"/>
      <sheetName val="OPCOES_(2)1"/>
      <sheetName val="BOI_LIQ_1"/>
      <sheetName val="Cargo_CC_Set1"/>
      <sheetName val="Atual"/>
      <sheetName val="Orcto"/>
      <sheetName val="Premissas"/>
      <sheetName val="Plan1"/>
      <sheetName val="REqpt03"/>
      <sheetName val="AbertInvest"/>
      <sheetName val="Rev__Swap2"/>
      <sheetName val="Aber_-_Bertin2"/>
      <sheetName val="Liquid__NDF2"/>
      <sheetName val="Liquid_Opções2"/>
      <sheetName val="OPCOES_(2)2"/>
      <sheetName val="BOI_LIQ_2"/>
      <sheetName val="Cargo_CC_Set2"/>
      <sheetName val="Rev__Swap5"/>
      <sheetName val="Aber_-_Bertin5"/>
      <sheetName val="Liquid__NDF5"/>
      <sheetName val="Liquid_Opções5"/>
      <sheetName val="OPCOES_(2)5"/>
      <sheetName val="BOI_LIQ_5"/>
      <sheetName val="Cargo_CC_Set5"/>
      <sheetName val="Rev__Swap3"/>
      <sheetName val="Aber_-_Bertin3"/>
      <sheetName val="Liquid__NDF3"/>
      <sheetName val="Liquid_Opções3"/>
      <sheetName val="OPCOES_(2)3"/>
      <sheetName val="BOI_LIQ_3"/>
      <sheetName val="Cargo_CC_Set3"/>
      <sheetName val="Rev__Swap4"/>
      <sheetName val="Aber_-_Bertin4"/>
      <sheetName val="Liquid__NDF4"/>
      <sheetName val="Liquid_Opções4"/>
      <sheetName val="OPCOES_(2)4"/>
      <sheetName val="BOI_LIQ_4"/>
      <sheetName val="Cargo_CC_Set4"/>
      <sheetName val="Rev__Swap6"/>
      <sheetName val="Aber_-_Bertin6"/>
      <sheetName val="Liquid__NDF6"/>
      <sheetName val="Liquid_Opções6"/>
      <sheetName val="OPCOES_(2)6"/>
      <sheetName val="BOI_LIQ_6"/>
      <sheetName val="Cargo_CC_Set6"/>
      <sheetName val="FICBIOM"/>
      <sheetName val="conssid12-96"/>
      <sheetName val="Index"/>
      <sheetName val="1. Instellingen"/>
      <sheetName val="PESOS PARA CRONOGRAMA"/>
      <sheetName val="Rev__Swap7"/>
      <sheetName val="Aber_-_Bertin7"/>
      <sheetName val="Liquid__NDF7"/>
      <sheetName val="Liquid_Opções7"/>
      <sheetName val="OPCOES_(2)7"/>
      <sheetName val="BOI_LIQ_7"/>
      <sheetName val="Cargo_CC_Set7"/>
      <sheetName val="1__Instellingen"/>
      <sheetName val="PESOS_PARA_CRONOGRAMA"/>
      <sheetName val="base_folha"/>
      <sheetName val="Oper"/>
      <sheetName val="BDG"/>
      <sheetName val="ConsRot"/>
      <sheetName val="Orc"/>
      <sheetName val="FORWARD"/>
      <sheetName val="Summary"/>
      <sheetName val="Constants"/>
      <sheetName val="POP cost"/>
      <sheetName val="anterior"/>
      <sheetName val="orç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"/>
      <sheetName val="Tela_Principal"/>
      <sheetName val="Ativo - Fip"/>
      <sheetName val="Passivo - Fip"/>
      <sheetName val="Crítica"/>
      <sheetName val="Resultado"/>
      <sheetName val="Programa"/>
      <sheetName val="Financiamento"/>
      <sheetName val="Cargo CC Set"/>
      <sheetName val="Base data"/>
      <sheetName val="Plan1"/>
      <sheetName val="base_folha"/>
      <sheetName val="Ativo_-_Fip"/>
      <sheetName val="Passivo_-_Fip"/>
      <sheetName val="Cargo_CC_Set"/>
      <sheetName val="Base_data"/>
      <sheetName val="Ativo_-_Fip1"/>
      <sheetName val="Passivo_-_Fip1"/>
      <sheetName val="Cargo_CC_Set1"/>
      <sheetName val="Base_data1"/>
      <sheetName val="CAT EMOP"/>
      <sheetName val="EMOP_201209_ser"/>
      <sheetName val="AbertInvest"/>
      <sheetName val="Ativo_-_Fip2"/>
      <sheetName val="Passivo_-_Fip2"/>
      <sheetName val="Cargo_CC_Set2"/>
      <sheetName val="Base_data2"/>
      <sheetName val="Orcto"/>
      <sheetName val="Parameters"/>
      <sheetName val="Controls"/>
      <sheetName val="Dados"/>
      <sheetName val="Imobiliz"/>
      <sheetName val="Cover"/>
      <sheetName val="Assum"/>
      <sheetName val="         Title              "/>
      <sheetName val="Control Panel"/>
      <sheetName val="Comp BDI"/>
      <sheetName val="Apresentação"/>
      <sheetName val="UTR 2"/>
      <sheetName val="anterior"/>
      <sheetName val="orçamento"/>
      <sheetName val="a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. "/>
      <sheetName val="Resultado"/>
      <sheetName val="BDG"/>
      <sheetName val="ConsRot"/>
      <sheetName val="Orc"/>
      <sheetName val="centro_conv"/>
      <sheetName val="ed_escrit"/>
      <sheetName val="estac"/>
      <sheetName val="hospital"/>
      <sheetName val="hotel"/>
      <sheetName val="ser_ger"/>
      <sheetName val="urban"/>
      <sheetName val="BU TV &amp; Ancillary"/>
      <sheetName val="Assump__"/>
      <sheetName val="BU_TV_&amp;_Ancillary"/>
      <sheetName val="Assump__1"/>
      <sheetName val="BU_TV_&amp;_Ancillary1"/>
      <sheetName val="parameters"/>
      <sheetName val="quadro ii "/>
      <sheetName val="FCF"/>
      <sheetName val="Input"/>
      <sheetName val="Plan1"/>
      <sheetName val="REqpt03"/>
      <sheetName val="Orcto"/>
      <sheetName val="Assump__2"/>
      <sheetName val="BU_TV_&amp;_Ancillary2"/>
      <sheetName val="Base data"/>
      <sheetName val="orçamento"/>
      <sheetName val="1.P&amp;L"/>
      <sheetName val="Buy Out Overview"/>
      <sheetName val="Assum"/>
      <sheetName val="Summary"/>
      <sheetName val="         Title              "/>
      <sheetName val="Control Panel"/>
      <sheetName val="RESUMO_AUT1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CANT_OBRAS"/>
      <sheetName val="AQU TERRENO-"/>
      <sheetName val="ESTA ELEVATÓRIA_"/>
      <sheetName val="EMISSÁRIO_"/>
      <sheetName val="ligação predial"/>
      <sheetName val="REDE COLETO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.1 - cash Flow statements"/>
      <sheetName val="1.2 - Cash Information"/>
      <sheetName val="2.4 - Fees PwC"/>
      <sheetName val="3.1 Deferred"/>
      <sheetName val="3.2 Current"/>
      <sheetName val="3.3 NOL's"/>
      <sheetName val="4.1 - other receivables"/>
      <sheetName val="4.2 Investments"/>
      <sheetName val="4.3 Acquisition fees"/>
      <sheetName val="4.5 - Loans Rec"/>
      <sheetName val="4.6 - LT Debt"/>
      <sheetName val="4.8 - Provisions"/>
      <sheetName val="5.1 - Restructuring"/>
      <sheetName val="5.2 - other charges"/>
      <sheetName val="5.3 - other and Non recurring"/>
      <sheetName val="5.4 Foreign Exchange"/>
      <sheetName val="5.5 - Extraordinary items"/>
      <sheetName val="Exchange rates"/>
      <sheetName val="RetrieveParameters"/>
      <sheetName val="Names"/>
      <sheetName val="Assump. "/>
      <sheetName val="Group List"/>
      <sheetName val="Constants"/>
      <sheetName val="POP cost"/>
      <sheetName val="1_1_-_cash_Flow_statements"/>
      <sheetName val="1_2_-_Cash_Information"/>
      <sheetName val="2_4_-_Fees_PwC"/>
      <sheetName val="3_1_Deferred"/>
      <sheetName val="3_2_Current"/>
      <sheetName val="3_3_NOL's"/>
      <sheetName val="4_1_-_other_receivables"/>
      <sheetName val="4_2_Investments"/>
      <sheetName val="4_3_Acquisition_fees"/>
      <sheetName val="4_5_-_Loans_Rec"/>
      <sheetName val="4_6_-_LT_Debt"/>
      <sheetName val="4_8_-_Provisions"/>
      <sheetName val="5_1_-_Restructuring"/>
      <sheetName val="5_2_-_other_charges"/>
      <sheetName val="5_3_-_other_and_Non_recurring"/>
      <sheetName val="5_4_Foreign_Exchange"/>
      <sheetName val="5_5_-_Extraordinary_items"/>
      <sheetName val="Exchange_rates"/>
      <sheetName val="Assump__"/>
      <sheetName val="Group_List"/>
      <sheetName val="POP_cost"/>
      <sheetName val="1_1_-_cash_Flow_statements1"/>
      <sheetName val="1_2_-_Cash_Information1"/>
      <sheetName val="2_4_-_Fees_PwC1"/>
      <sheetName val="3_1_Deferred1"/>
      <sheetName val="3_2_Current1"/>
      <sheetName val="3_3_NOL's1"/>
      <sheetName val="4_1_-_other_receivables1"/>
      <sheetName val="4_2_Investments1"/>
      <sheetName val="4_3_Acquisition_fees1"/>
      <sheetName val="4_5_-_Loans_Rec1"/>
      <sheetName val="4_6_-_LT_Debt1"/>
      <sheetName val="4_8_-_Provisions1"/>
      <sheetName val="5_1_-_Restructuring1"/>
      <sheetName val="5_2_-_other_charges1"/>
      <sheetName val="5_3_-_other_and_Non_recurring1"/>
      <sheetName val="5_4_Foreign_Exchange1"/>
      <sheetName val="5_5_-_Extraordinary_items1"/>
      <sheetName val="Exchange_rates1"/>
      <sheetName val="Assump__1"/>
      <sheetName val="Group_List1"/>
      <sheetName val="POP_cost1"/>
      <sheetName val="DADOS"/>
      <sheetName val="Premissas"/>
      <sheetName val="Controls"/>
      <sheetName val="Plan1"/>
      <sheetName val="1.P&amp;L"/>
      <sheetName val="Buy Out Overview"/>
      <sheetName val="1_1_-_cash_Flow_statements2"/>
      <sheetName val="1_2_-_Cash_Information2"/>
      <sheetName val="2_4_-_Fees_PwC2"/>
      <sheetName val="3_1_Deferred2"/>
      <sheetName val="3_2_Current2"/>
      <sheetName val="3_3_NOL's2"/>
      <sheetName val="4_1_-_other_receivables2"/>
      <sheetName val="4_2_Investments2"/>
      <sheetName val="4_3_Acquisition_fees2"/>
      <sheetName val="4_5_-_Loans_Rec2"/>
      <sheetName val="4_6_-_LT_Debt2"/>
      <sheetName val="4_8_-_Provisions2"/>
      <sheetName val="5_1_-_Restructuring2"/>
      <sheetName val="5_2_-_other_charges2"/>
      <sheetName val="5_3_-_other_and_Non_recurring2"/>
      <sheetName val="5_4_Foreign_Exchange2"/>
      <sheetName val="5_5_-_Extraordinary_items2"/>
      <sheetName val="Exchange_rates2"/>
      <sheetName val="Assump__2"/>
      <sheetName val="Group_List2"/>
      <sheetName val="POP_cost2"/>
      <sheetName val="Atual"/>
      <sheetName val="Orcto"/>
      <sheetName val="BU TV &amp; Ancillary"/>
      <sheetName val="FCF"/>
      <sheetName val="Inputs"/>
      <sheetName val="P&amp;L"/>
      <sheetName val="BS"/>
      <sheetName val="Resultado"/>
      <sheetName val="Parameters"/>
      <sheetName val="Control"/>
      <sheetName val="anterior"/>
      <sheetName val="forecast"/>
      <sheetName val="orçamento"/>
      <sheetName val="capa"/>
      <sheetName val="Plan2"/>
      <sheetName val="Cargo CC Set"/>
      <sheetName val="QUADRA POLIESPORTIVA"/>
      <sheetName val="Control Pa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Index"/>
      <sheetName val="Sum"/>
      <sheetName val="LTM"/>
      <sheetName val="P&amp;L"/>
      <sheetName val="BS"/>
      <sheetName val="CFS"/>
      <sheetName val="Assump"/>
      <sheetName val="Depr"/>
      <sheetName val="Amort"/>
      <sheetName val="Debt"/>
      <sheetName val="Conv. Debt"/>
      <sheetName val="Preferred"/>
      <sheetName val="Conv. Pref."/>
      <sheetName val="Tax"/>
      <sheetName val="Options"/>
      <sheetName val="Shares Outstanding"/>
      <sheetName val="Firm Value"/>
      <sheetName val="Premium"/>
      <sheetName val="DCF_10"/>
      <sheetName val="DCF_5"/>
      <sheetName val="Comps"/>
      <sheetName val="LBO"/>
      <sheetName val="HighYield"/>
      <sheetName val="EVA"/>
      <sheetName val="Check"/>
      <sheetName val="Print Controls"/>
      <sheetName val="PrintMacro"/>
      <sheetName val="RetrieveParameters"/>
      <sheetName val="Names"/>
      <sheetName val="Orçamento 2012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BU TV &amp; Ancillary"/>
      <sheetName val="Plan1"/>
      <sheetName val="Conv__Debt"/>
      <sheetName val="Conv__Pref_"/>
      <sheetName val="Shares_Outstanding"/>
      <sheetName val="Firm_Value"/>
      <sheetName val="Print_Controls"/>
      <sheetName val="Orçamento_2012"/>
      <sheetName val="BRADESCO_-_2ª"/>
      <sheetName val="BRADESCO_-_SAMPCO_(2)"/>
      <sheetName val="ING_US$10MM"/>
      <sheetName val="ITAÚ_US$_23MM"/>
      <sheetName val="RABOBANK_US$_20MM"/>
      <sheetName val="RABOBANK_US$_40MM"/>
      <sheetName val="SAFRA_-_US$10"/>
      <sheetName val="SAFRA_-_US$5"/>
      <sheetName val="SAFRA_-_US$5_(2)"/>
      <sheetName val="BU_TV_&amp;_Ancillary"/>
      <sheetName val="Conv__Debt1"/>
      <sheetName val="Conv__Pref_1"/>
      <sheetName val="Shares_Outstanding1"/>
      <sheetName val="Firm_Value1"/>
      <sheetName val="Print_Controls1"/>
      <sheetName val="Orçamento_20121"/>
      <sheetName val="BRADESCO_-_2ª1"/>
      <sheetName val="BRADESCO_-_SAMPCO_(2)1"/>
      <sheetName val="ING_US$10MM1"/>
      <sheetName val="ITAÚ_US$_23MM1"/>
      <sheetName val="RABOBANK_US$_20MM1"/>
      <sheetName val="RABOBANK_US$_40MM1"/>
      <sheetName val="SAFRA_-_US$101"/>
      <sheetName val="SAFRA_-_US$51"/>
      <sheetName val="SAFRA_-_US$5_(2)1"/>
      <sheetName val="BU_TV_&amp;_Ancillary1"/>
      <sheetName val="Assump. "/>
      <sheetName val="DCF Assumptions"/>
      <sheetName val="PV Calcs"/>
      <sheetName val="Orcto"/>
      <sheetName val="Conv__Debt2"/>
      <sheetName val="Conv__Pref_2"/>
      <sheetName val="Shares_Outstanding2"/>
      <sheetName val="Firm_Value2"/>
      <sheetName val="Print_Controls2"/>
      <sheetName val="Orçamento_20122"/>
      <sheetName val="BRADESCO_-_2ª2"/>
      <sheetName val="BRADESCO_-_SAMPCO_(2)2"/>
      <sheetName val="ING_US$10MM2"/>
      <sheetName val="ITAÚ_US$_23MM2"/>
      <sheetName val="RABOBANK_US$_20MM2"/>
      <sheetName val="RABOBANK_US$_40MM2"/>
      <sheetName val="SAFRA_-_US$102"/>
      <sheetName val="SAFRA_-_US$52"/>
      <sheetName val="SAFRA_-_US$5_(2)2"/>
      <sheetName val="BU_TV_&amp;_Ancillary2"/>
      <sheetName val="Constants"/>
      <sheetName val="POP cost"/>
      <sheetName val="CAPEX CUSTO"/>
      <sheetName val="O x R"/>
      <sheetName val="REqpt03"/>
      <sheetName val="PLANILHA (2)"/>
      <sheetName val="Dados"/>
      <sheetName val="Base data"/>
      <sheetName val="anterior"/>
      <sheetName val="orçamento"/>
      <sheetName val="atual"/>
      <sheetName val="capa"/>
      <sheetName val="Sheet2"/>
      <sheetName val="RESUMO"/>
      <sheetName val="Diversos-Caixa"/>
      <sheetName val="Equipamentos"/>
      <sheetName val="Materiais"/>
      <sheetName val="Subempreiteiros"/>
      <sheetName val="MED_SET"/>
      <sheetName val="QUADRA POLIESPORTIVA"/>
      <sheetName val="FCF"/>
      <sheetName val="Input"/>
      <sheetName val="composições"/>
      <sheetName val="ENCARGOS SOCIAIS"/>
      <sheetName val="Inputs"/>
      <sheetName val="adicional sobre materiais"/>
      <sheetName val="RESUMO-GERAL-INSUM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data"/>
      <sheetName val="Cover"/>
      <sheetName val="P&amp;L"/>
      <sheetName val="Margin Analysis"/>
      <sheetName val="Personnel"/>
      <sheetName val="Personnel ratios"/>
      <sheetName val="Fixed Costs"/>
      <sheetName val="BS"/>
      <sheetName val="Cash Flow"/>
      <sheetName val="Working Capital"/>
      <sheetName val="Ageing"/>
      <sheetName val="Production Volumes"/>
      <sheetName val="Production report FG"/>
      <sheetName val="Production report S.F.G."/>
      <sheetName val="Customer satisfaction report"/>
      <sheetName val="Capex report"/>
      <sheetName val="Controls"/>
      <sheetName val="Company_data"/>
      <sheetName val="Margin_Analysis"/>
      <sheetName val="Personnel_ratios"/>
      <sheetName val="Fixed_Costs"/>
      <sheetName val="Cash_Flow"/>
      <sheetName val="Working_Capital"/>
      <sheetName val="Production_Volumes"/>
      <sheetName val="Production_report_FG"/>
      <sheetName val="Production_report_S_F_G_"/>
      <sheetName val="Customer_satisfaction_report"/>
      <sheetName val="Capex_report"/>
      <sheetName val="Company_data1"/>
      <sheetName val="Margin_Analysis1"/>
      <sheetName val="Personnel_ratios1"/>
      <sheetName val="Fixed_Costs1"/>
      <sheetName val="Cash_Flow1"/>
      <sheetName val="Working_Capital1"/>
      <sheetName val="Production_Volumes1"/>
      <sheetName val="Production_report_FG1"/>
      <sheetName val="Production_report_S_F_G_1"/>
      <sheetName val="Customer_satisfaction_report1"/>
      <sheetName val="Capex_report1"/>
      <sheetName val="PLANILHA (2)"/>
      <sheetName val="FCF"/>
      <sheetName val="Input"/>
      <sheetName val="Parameters"/>
      <sheetName val="Dados"/>
      <sheetName val="Oper"/>
      <sheetName val="Company_data2"/>
      <sheetName val="Margin_Analysis2"/>
      <sheetName val="Personnel_ratios2"/>
      <sheetName val="Fixed_Costs2"/>
      <sheetName val="Cash_Flow2"/>
      <sheetName val="Working_Capital2"/>
      <sheetName val="Production_Volumes2"/>
      <sheetName val="Production_report_FG2"/>
      <sheetName val="Production_report_S_F_G_2"/>
      <sheetName val="Customer_satisfaction_report2"/>
      <sheetName val="Capex_report2"/>
      <sheetName val="base_folha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MED_SET"/>
      <sheetName val="QUADRA POLIESPORTIVA"/>
      <sheetName val="BU TV &amp; Ancillary"/>
      <sheetName val="Index"/>
      <sheetName val="1. Instellingen"/>
      <sheetName val="REqpt03"/>
      <sheetName val="Orcto"/>
      <sheetName val="Plan1"/>
      <sheetName val="Capa"/>
      <sheetName val="Control"/>
      <sheetName val="ResumoDeCusto"/>
      <sheetName val="Custo e Venda"/>
      <sheetName val="Salmod"/>
      <sheetName val="RetrieveParameters"/>
      <sheetName val="Names"/>
      <sheetName val="Apoio"/>
      <sheetName val="Empreiteiro"/>
      <sheetName val="FERIADOS"/>
      <sheetName val="AbertInvest"/>
      <sheetName val="Assump. "/>
      <sheetName val="1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 refreshError="1"/>
      <sheetData sheetId="87" refreshError="1"/>
      <sheetData sheetId="8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to"/>
      <sheetName val="RealOut02"/>
      <sheetName val="Códigos"/>
      <sheetName val="PMR"/>
      <sheetName val="Custos"/>
      <sheetName val="Desp"/>
      <sheetName val="Consolid2003"/>
      <sheetName val="Eco_Fin"/>
      <sheetName val="Início"/>
      <sheetName val="Anexos"/>
      <sheetName val="Receita01"/>
      <sheetName val="Instruções"/>
      <sheetName val="1Receita"/>
      <sheetName val="2Receita"/>
      <sheetName val="3Receita"/>
      <sheetName val="4Receita"/>
      <sheetName val="Tarifas e Projeções"/>
      <sheetName val="Estudo"/>
      <sheetName val="Aux"/>
      <sheetName val="5Receita"/>
      <sheetName val="1Indireta"/>
      <sheetName val="Sesuite"/>
      <sheetName val="Tarifas e Projeções (2)"/>
      <sheetName val="Resumo"/>
      <sheetName val="1.PRD"/>
      <sheetName val="1.ADU"/>
      <sheetName val="1.ETA"/>
      <sheetName val="1.RES"/>
      <sheetName val="1.RED"/>
      <sheetName val="1.LDA"/>
      <sheetName val="1.PJA"/>
      <sheetName val="1.HID"/>
      <sheetName val="2.ETE"/>
      <sheetName val="2.EEE"/>
      <sheetName val="2.LRQ"/>
      <sheetName val="2.INT"/>
      <sheetName val="2.REC"/>
      <sheetName val="2.LDE"/>
      <sheetName val="2.PJE"/>
      <sheetName val="3.PRP"/>
      <sheetName val="3.PSO"/>
      <sheetName val="3.EFE"/>
      <sheetName val="3.EDF"/>
      <sheetName val="3.OTG"/>
      <sheetName val="Apoio.TXT"/>
      <sheetName val="preços DAAE"/>
      <sheetName val="Tarifas_e_Projeções"/>
      <sheetName val="Tarifas_e_Projeções_(2)"/>
      <sheetName val="1_PRD"/>
      <sheetName val="1_ADU"/>
      <sheetName val="1_ETA"/>
      <sheetName val="1_RES"/>
      <sheetName val="1_RED"/>
      <sheetName val="1_LDA"/>
      <sheetName val="1_PJA"/>
      <sheetName val="1_HID"/>
      <sheetName val="2_ETE"/>
      <sheetName val="2_EEE"/>
      <sheetName val="2_LRQ"/>
      <sheetName val="2_INT"/>
      <sheetName val="2_REC"/>
      <sheetName val="2_LDE"/>
      <sheetName val="2_PJE"/>
      <sheetName val="3_PRP"/>
      <sheetName val="3_PSO"/>
      <sheetName val="3_EFE"/>
      <sheetName val="3_EDF"/>
      <sheetName val="3_OTG"/>
      <sheetName val="Apoio_TXT"/>
      <sheetName val="preços_DAAE"/>
      <sheetName val="Tarifas_e_Projeções1"/>
      <sheetName val="Tarifas_e_Projeções_(2)1"/>
      <sheetName val="1_PRD1"/>
      <sheetName val="1_ADU1"/>
      <sheetName val="1_ETA1"/>
      <sheetName val="1_RES1"/>
      <sheetName val="1_RED1"/>
      <sheetName val="1_LDA1"/>
      <sheetName val="1_PJA1"/>
      <sheetName val="1_HID1"/>
      <sheetName val="2_ETE1"/>
      <sheetName val="2_EEE1"/>
      <sheetName val="2_LRQ1"/>
      <sheetName val="2_INT1"/>
      <sheetName val="2_REC1"/>
      <sheetName val="2_LDE1"/>
      <sheetName val="2_PJE1"/>
      <sheetName val="3_PRP1"/>
      <sheetName val="3_PSO1"/>
      <sheetName val="3_EFE1"/>
      <sheetName val="3_EDF1"/>
      <sheetName val="3_OTG1"/>
      <sheetName val="Apoio_TXT1"/>
      <sheetName val="preços_DAAE1"/>
      <sheetName val="Dados"/>
      <sheetName val="Tarifas_e_Projeções2"/>
      <sheetName val="Tarifas_e_Projeções_(2)2"/>
      <sheetName val="1_PRD2"/>
      <sheetName val="1_ADU2"/>
      <sheetName val="1_ETA2"/>
      <sheetName val="1_RES2"/>
      <sheetName val="1_RED2"/>
      <sheetName val="1_LDA2"/>
      <sheetName val="1_PJA2"/>
      <sheetName val="1_HID2"/>
      <sheetName val="2_ETE2"/>
      <sheetName val="2_EEE2"/>
      <sheetName val="2_LRQ2"/>
      <sheetName val="2_INT2"/>
      <sheetName val="2_REC2"/>
      <sheetName val="2_LDE2"/>
      <sheetName val="2_PJE2"/>
      <sheetName val="3_PRP2"/>
      <sheetName val="3_PSO2"/>
      <sheetName val="3_EFE2"/>
      <sheetName val="3_EDF2"/>
      <sheetName val="3_OTG2"/>
      <sheetName val="Apoio_TXT2"/>
      <sheetName val="preços_DAAE2"/>
      <sheetName val="RP-1 SB (3)"/>
      <sheetName val=""/>
      <sheetName val="FILTRO"/>
      <sheetName val="ELETRI"/>
      <sheetName val="ELETRO"/>
      <sheetName val="HIDRA"/>
      <sheetName val="MECANICA"/>
      <sheetName val="TELE"/>
      <sheetName val="VISUAL"/>
      <sheetName val="QuQuant"/>
      <sheetName val="12.1"/>
      <sheetName val="D20 KIT Price List"/>
    </sheetNames>
    <definedNames>
      <definedName name="COPIAR_E_COLAR_FORMULA_M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"/>
      <sheetName val="BDG"/>
      <sheetName val="Orc"/>
      <sheetName val="ConsRot"/>
      <sheetName val="Investim"/>
      <sheetName val="Receitas"/>
      <sheetName val="Adm"/>
      <sheetName val="Pres"/>
      <sheetName val="Resumo"/>
      <sheetName val="SegTval"/>
      <sheetName val="RealOut02"/>
      <sheetName val="Estudo Impostos"/>
      <sheetName val="CompGerDesp2003"/>
      <sheetName val="Control Panel"/>
      <sheetName val="Eco_Fin"/>
      <sheetName val="Estudo_Impostos"/>
      <sheetName val="Control_Panel"/>
      <sheetName val="Estudo_Impostos1"/>
      <sheetName val="Control_Panel1"/>
      <sheetName val="Dados"/>
      <sheetName val="FICBIOM"/>
      <sheetName val="Base data"/>
      <sheetName val="anterior"/>
      <sheetName val="forecast"/>
      <sheetName val="orçamento"/>
      <sheetName val="atual"/>
      <sheetName val="Oper"/>
      <sheetName val="Estudo_Impostos2"/>
      <sheetName val="Control_Panel2"/>
      <sheetName val="Controls"/>
      <sheetName val="BASE"/>
      <sheetName val="Premissas"/>
      <sheetName val="Constants"/>
      <sheetName val="POP cost"/>
      <sheetName val="Plan1"/>
      <sheetName val="Orcto"/>
      <sheetName val="Imobiliz"/>
      <sheetName val="D20 KIT Price List"/>
      <sheetName val="Comp BDI"/>
      <sheetName val="DCCU"/>
      <sheetName val="REqpt03"/>
      <sheetName val="VERTICAL (m.calc)"/>
      <sheetName val="VERTICAL"/>
      <sheetName val="SEMAFORICA (m.calc)"/>
      <sheetName val="SEMAFORICA"/>
      <sheetName val="OBRAS (m.calc)"/>
      <sheetName val="OBRAS"/>
      <sheetName val="HORIZONTAL"/>
      <sheetName val="Composições Analíticas"/>
      <sheetName val="Cotacoes"/>
      <sheetName val="Fornecedores"/>
      <sheetName val="RetrieveParameters"/>
      <sheetName val="Composições"/>
      <sheetName val="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. "/>
      <sheetName val="Resultado"/>
      <sheetName val="BDG"/>
      <sheetName val="ConsRot"/>
      <sheetName val="Orc"/>
      <sheetName val="BASECASE"/>
      <sheetName val="Estudo Impostos"/>
      <sheetName val="Principal"/>
      <sheetName val="RealOut02"/>
      <sheetName val="parameters"/>
      <sheetName val="Assump__"/>
      <sheetName val="Estudo_Impostos"/>
      <sheetName val="Assump__1"/>
      <sheetName val="Estudo_Impostos1"/>
      <sheetName val="Dados"/>
      <sheetName val="Composições"/>
      <sheetName val="Controls"/>
      <sheetName val="BU TV &amp; Ancillary"/>
      <sheetName val="anterior"/>
      <sheetName val="orçamento"/>
      <sheetName val="atual"/>
      <sheetName val="Oper"/>
      <sheetName val="Assump__2"/>
      <sheetName val="Estudo_Impostos2"/>
      <sheetName val="quadro ii "/>
      <sheetName val="Control Panel"/>
      <sheetName val="Plan1"/>
      <sheetName val="REqpt03"/>
      <sheetName val="AbertInvest"/>
      <sheetName val="Orcto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Summary"/>
      <sheetName val="FILTRO"/>
      <sheetName val="ELETRI"/>
      <sheetName val="ELETRO"/>
      <sheetName val="HIDRA"/>
      <sheetName val="MECANICA"/>
      <sheetName val="TELE"/>
      <sheetName val="VISUAL"/>
      <sheetName val="Company data"/>
      <sheetName val="Cover"/>
      <sheetName val="RP-1 SB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SID12_96"/>
      <sheetName val="CONSSID12-96"/>
      <sheetName val="var"/>
      <sheetName val="bgpg"/>
      <sheetName val="Soportes"/>
      <sheetName val="conc898"/>
      <sheetName val="98VS99"/>
      <sheetName val="Plan1"/>
      <sheetName val="Plan2"/>
      <sheetName val="resfinal"/>
      <sheetName val="Assum"/>
      <sheetName val="Fazenda"/>
      <sheetName val="listas"/>
      <sheetName val="DADOS_DASH"/>
      <sheetName val="De Para"/>
      <sheetName val="T&amp;A_SP065"/>
      <sheetName val="Oper"/>
      <sheetName val="PROCESSOS DE COMPROVAÇÃO DELIBE"/>
      <sheetName val="Deliberado -Parcial"/>
      <sheetName val="Orçado x Deliberado - Geral"/>
      <sheetName val="Glosas 3ª RQ -"/>
      <sheetName val="Glosas Processos desarquivados "/>
      <sheetName val="Input"/>
      <sheetName val="De_Para"/>
      <sheetName val="De_Para1"/>
      <sheetName val="matrix"/>
      <sheetName val="contrib"/>
      <sheetName val="Repurchase"/>
      <sheetName val="proforma"/>
      <sheetName val="Struc"/>
      <sheetName val="Wet Seal Expenses"/>
      <sheetName val="De_Para2"/>
      <sheetName val="PROCESSOS_DE_COMPROVAÇÃO_DELIBE"/>
      <sheetName val="Deliberado_-Parcial"/>
      <sheetName val="Orçado_x_Deliberado_-_Geral"/>
      <sheetName val="Glosas_3ª_RQ_-"/>
      <sheetName val="Glosas_Processos_desarquivados_"/>
      <sheetName val="Wet_Seal_Expenses"/>
      <sheetName val="De_Para3"/>
      <sheetName val="PROCESSOS_DE_COMPROVAÇÃO_DELIB1"/>
      <sheetName val="Deliberado_-Parcial1"/>
      <sheetName val="Orçado_x_Deliberado_-_Geral1"/>
      <sheetName val="Glosas_3ª_RQ_-1"/>
      <sheetName val="Glosas_Processos_desarquivados1"/>
      <sheetName val="Wet_Seal_Expenses1"/>
      <sheetName val="Tab5-04p"/>
      <sheetName val="Orçamento"/>
      <sheetName val="BALANCE"/>
      <sheetName val="Modelo"/>
      <sheetName val="US GAAP"/>
      <sheetName val="MARZO REAL"/>
      <sheetName val="US_GAAP"/>
      <sheetName val="De_Para4"/>
      <sheetName val="PROCESSOS_DE_COMPROVAÇÃO_DELIB2"/>
      <sheetName val="Deliberado_-Parcial2"/>
      <sheetName val="Orçado_x_Deliberado_-_Geral2"/>
      <sheetName val="Glosas_3ª_RQ_-2"/>
      <sheetName val="Glosas_Processos_desarquivados2"/>
      <sheetName val="Wet_Seal_Expenses2"/>
      <sheetName val="De_Para7"/>
      <sheetName val="PROCESSOS_DE_COMPROVAÇÃO_DELIB5"/>
      <sheetName val="Deliberado_-Parcial5"/>
      <sheetName val="Orçado_x_Deliberado_-_Geral5"/>
      <sheetName val="Glosas_3ª_RQ_-5"/>
      <sheetName val="Glosas_Processos_desarquivados5"/>
      <sheetName val="Wet_Seal_Expenses5"/>
      <sheetName val="US_GAAP3"/>
      <sheetName val="MARZO_REAL2"/>
      <sheetName val="De_Para5"/>
      <sheetName val="PROCESSOS_DE_COMPROVAÇÃO_DELIB3"/>
      <sheetName val="Deliberado_-Parcial3"/>
      <sheetName val="Orçado_x_Deliberado_-_Geral3"/>
      <sheetName val="Glosas_3ª_RQ_-3"/>
      <sheetName val="Glosas_Processos_desarquivados3"/>
      <sheetName val="Wet_Seal_Expenses3"/>
      <sheetName val="US_GAAP1"/>
      <sheetName val="MARZO_REAL"/>
      <sheetName val="De_Para6"/>
      <sheetName val="PROCESSOS_DE_COMPROVAÇÃO_DELIB4"/>
      <sheetName val="Deliberado_-Parcial4"/>
      <sheetName val="Orçado_x_Deliberado_-_Geral4"/>
      <sheetName val="Glosas_3ª_RQ_-4"/>
      <sheetName val="Glosas_Processos_desarquivados4"/>
      <sheetName val="Wet_Seal_Expenses4"/>
      <sheetName val="US_GAAP2"/>
      <sheetName val="MARZO_REAL1"/>
      <sheetName val="De_Para8"/>
      <sheetName val="PROCESSOS_DE_COMPROVAÇÃO_DELIB6"/>
      <sheetName val="Deliberado_-Parcial6"/>
      <sheetName val="Orçado_x_Deliberado_-_Geral6"/>
      <sheetName val="Glosas_3ª_RQ_-6"/>
      <sheetName val="Glosas_Processos_desarquivados6"/>
      <sheetName val="Wet_Seal_Expenses6"/>
      <sheetName val="US_GAAP4"/>
      <sheetName val="MARZO_REAL3"/>
      <sheetName val="bol. acum."/>
      <sheetName val="0 - PUC"/>
      <sheetName val="SINAPI"/>
      <sheetName val="De_Para9"/>
      <sheetName val="PROCESSOS_DE_COMPROVAÇÃO_DELIB7"/>
      <sheetName val="Deliberado_-Parcial7"/>
      <sheetName val="Orçado_x_Deliberado_-_Geral7"/>
      <sheetName val="Glosas_3ª_RQ_-7"/>
      <sheetName val="Glosas_Processos_desarquivados7"/>
      <sheetName val="Wet_Seal_Expenses7"/>
      <sheetName val="US_GAAP5"/>
      <sheetName val="MARZO_REAL4"/>
      <sheetName val="Diferença Rede "/>
      <sheetName val="Relatório_1ª med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xo de caixa"/>
      <sheetName val="Bens Uso"/>
      <sheetName val="Dif criterios amort s-nl"/>
      <sheetName val="Plan3"/>
      <sheetName val="#REF"/>
      <sheetName val="Eco-Fin"/>
      <sheetName val="CONSSID12-96"/>
      <sheetName val="Eco_Fin"/>
      <sheetName val="CONSSID12_96"/>
      <sheetName val="Receitas"/>
      <sheetName val="IBGE"/>
      <sheetName val="fluxo_de_caixa"/>
      <sheetName val="Bens_Uso"/>
      <sheetName val="Dif_criterios_amort_s-nl"/>
      <sheetName val="Assump. "/>
      <sheetName val="Premissas"/>
      <sheetName val="FLUXO  DIÁRIO"/>
      <sheetName val="BDG"/>
      <sheetName val="ConsRot"/>
      <sheetName val="Orc"/>
      <sheetName val="Parâmetros"/>
      <sheetName val="Customizing"/>
      <sheetName val="Digitação de Propostas"/>
      <sheetName val="SLX_ACESSORIES"/>
      <sheetName val="SLX_PARAMETERS"/>
      <sheetName val="Cargo CC Set"/>
      <sheetName val="cargaPRU"/>
      <sheetName val="RES9295"/>
      <sheetName val="XLR_NoRangeSheet"/>
      <sheetName val="Bens_Uso1"/>
      <sheetName val="fluxo_de_caixa1"/>
      <sheetName val="Dif_criterios_amort_s-nl1"/>
      <sheetName val="Assump__"/>
      <sheetName val="Digitação_de_Propostas"/>
      <sheetName val="FLUXO__DIÁRIO"/>
      <sheetName val="Cargo_CC_Set"/>
      <sheetName val="Bens_Uso2"/>
      <sheetName val="fluxo_de_caixa2"/>
      <sheetName val="Dif_criterios_amort_s-nl2"/>
      <sheetName val="Assump__1"/>
      <sheetName val="Digitação_de_Propostas1"/>
      <sheetName val="FLUXO__DIÁRIO1"/>
      <sheetName val="Cargo_CC_Set1"/>
      <sheetName val="DePara"/>
      <sheetName val="BACKUP PLAN ORÇAMENTO"/>
      <sheetName val="RealOut02"/>
      <sheetName val="ResumoDeCusto"/>
      <sheetName val="Custo e Venda"/>
      <sheetName val="Salmod"/>
      <sheetName val="Plan1"/>
      <sheetName val="Constants"/>
      <sheetName val="POP cost"/>
      <sheetName val="Index"/>
      <sheetName val="1. Instellingen"/>
      <sheetName val="Bens_Uso3"/>
      <sheetName val="fluxo_de_caixa3"/>
      <sheetName val="Dif_criterios_amort_s-nl3"/>
      <sheetName val="Assump__2"/>
      <sheetName val="Digitação_de_Propostas2"/>
      <sheetName val="FLUXO__DIÁRIO2"/>
      <sheetName val="Cargo_CC_Set2"/>
      <sheetName val="BACKUP_PLAN_ORÇAMENTO"/>
      <sheetName val="parameters"/>
      <sheetName val="FCF"/>
      <sheetName val="Input"/>
      <sheetName val="REqpt03"/>
      <sheetName val="Orcto"/>
      <sheetName val="Controls"/>
      <sheetName val="Oper"/>
      <sheetName val="Emop0205"/>
      <sheetName val="pontes"/>
      <sheetName val="AbertInvest"/>
      <sheetName val="COTAÇÕES"/>
      <sheetName val="D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1"/>
      <sheetName val="Dialog5"/>
      <sheetName val="         Title              "/>
      <sheetName val="Deal Fundamentals"/>
      <sheetName val="Returns"/>
      <sheetName val="Covenants"/>
      <sheetName val="Cash Flow"/>
      <sheetName val="Standard driver"/>
      <sheetName val="Standard page"/>
      <sheetName val="Dialog2"/>
      <sheetName val="Profit and Loss"/>
      <sheetName val="Balance Sheet"/>
      <sheetName val="Loan &amp; Notes Schedule"/>
      <sheetName val="Option Schedule"/>
      <sheetName val="Comparable companies analysis"/>
      <sheetName val="Module1"/>
      <sheetName val="_        Title              "/>
      <sheetName val="Performance_Assumptions"/>
      <sheetName val="Eco-Fin"/>
      <sheetName val="CONSSID12-96"/>
      <sheetName val="fluxo de caixa"/>
      <sheetName val="FinalizarProp"/>
      <sheetName val="Parâmetros"/>
      <sheetName val="_________Title______________"/>
      <sheetName val="Deal_Fundamentals"/>
      <sheetName val="Cash_Flow"/>
      <sheetName val="Standard_driver"/>
      <sheetName val="Standard_page"/>
      <sheetName val="Profit_and_Loss"/>
      <sheetName val="Balance_Sheet"/>
      <sheetName val="Loan_&amp;_Notes_Schedule"/>
      <sheetName val="Option_Schedule"/>
      <sheetName val="Comparable_companies_analysis"/>
      <sheetName val="_________Title______________1"/>
      <sheetName val="fluxo_de_caixa"/>
      <sheetName val="_________Title______________2"/>
      <sheetName val="Deal_Fundamentals1"/>
      <sheetName val="Cash_Flow1"/>
      <sheetName val="Standard_driver1"/>
      <sheetName val="Standard_page1"/>
      <sheetName val="Profit_and_Loss1"/>
      <sheetName val="Balance_Sheet1"/>
      <sheetName val="Loan_&amp;_Notes_Schedule1"/>
      <sheetName val="Option_Schedule1"/>
      <sheetName val="Comparable_companies_analysis1"/>
      <sheetName val="_________Title______________3"/>
      <sheetName val="fluxo_de_caixa1"/>
      <sheetName val="Composições"/>
      <sheetName val="Assump. "/>
      <sheetName val="_________Title______________4"/>
      <sheetName val="Deal_Fundamentals2"/>
      <sheetName val="Cash_Flow2"/>
      <sheetName val="Standard_driver2"/>
      <sheetName val="Standard_page2"/>
      <sheetName val="Profit_and_Loss2"/>
      <sheetName val="Balance_Sheet2"/>
      <sheetName val="Loan_&amp;_Notes_Schedule2"/>
      <sheetName val="Option_Schedule2"/>
      <sheetName val="Comparable_companies_analysis2"/>
      <sheetName val="_________Title______________5"/>
      <sheetName val="fluxo_de_caixa2"/>
      <sheetName val="ResumoDeCusto"/>
      <sheetName val="Custo e Venda"/>
      <sheetName val="Salmod"/>
      <sheetName val="Serviços EMOP"/>
      <sheetName val="parameters"/>
      <sheetName val="Assumptions"/>
      <sheetName val="FOLHA DE ROSTO"/>
      <sheetName val="Reurbanização"/>
      <sheetName val="orçamento"/>
      <sheetName val="Dados"/>
      <sheetName val="Standard LBO Model 2 Janu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1"/>
      <sheetName val="Dialog5"/>
      <sheetName val="         Title              "/>
      <sheetName val="Deal Fundamentals"/>
      <sheetName val="Returns"/>
      <sheetName val="Covenants"/>
      <sheetName val="Cash Flow"/>
      <sheetName val="Standard driver"/>
      <sheetName val="Standard page"/>
      <sheetName val="Dialog2"/>
      <sheetName val="Profit and Loss"/>
      <sheetName val="Balance Sheet"/>
      <sheetName val="Loan &amp; Notes Schedule"/>
      <sheetName val="Option Schedule"/>
      <sheetName val="Comparable companies analysis"/>
      <sheetName val="Module1"/>
      <sheetName val="_        Title              "/>
      <sheetName val="Performance_Assumptions"/>
      <sheetName val="Eco-Fin"/>
      <sheetName val="CONSSID12-96"/>
      <sheetName val="fluxo de caixa"/>
      <sheetName val="FinalizarProp"/>
      <sheetName val="DADOS"/>
      <sheetName val="_________Title______________"/>
      <sheetName val="Deal_Fundamentals"/>
      <sheetName val="Cash_Flow"/>
      <sheetName val="Standard_driver"/>
      <sheetName val="Standard_page"/>
      <sheetName val="Profit_and_Loss"/>
      <sheetName val="Balance_Sheet"/>
      <sheetName val="Loan_&amp;_Notes_Schedule"/>
      <sheetName val="Option_Schedule"/>
      <sheetName val="Comparable_companies_analysis"/>
      <sheetName val="_________Title______________1"/>
      <sheetName val="fluxo_de_caixa"/>
      <sheetName val="_________Title______________2"/>
      <sheetName val="Deal_Fundamentals1"/>
      <sheetName val="Cash_Flow1"/>
      <sheetName val="Standard_driver1"/>
      <sheetName val="Standard_page1"/>
      <sheetName val="Profit_and_Loss1"/>
      <sheetName val="Balance_Sheet1"/>
      <sheetName val="Loan_&amp;_Notes_Schedule1"/>
      <sheetName val="Option_Schedule1"/>
      <sheetName val="Comparable_companies_analysis1"/>
      <sheetName val="_________Title______________3"/>
      <sheetName val="fluxo_de_caixa1"/>
      <sheetName val="BDG"/>
      <sheetName val="ConsRot"/>
      <sheetName val="Orc"/>
      <sheetName val="RP-1 SB (3)"/>
      <sheetName val="parameters"/>
      <sheetName val="Controls"/>
      <sheetName val="Orcto"/>
      <sheetName val="capa"/>
      <sheetName val="_________Title______________4"/>
      <sheetName val="Deal_Fundamentals2"/>
      <sheetName val="Cash_Flow2"/>
      <sheetName val="Standard_driver2"/>
      <sheetName val="Standard_page2"/>
      <sheetName val="Profit_and_Loss2"/>
      <sheetName val="Balance_Sheet2"/>
      <sheetName val="Loan_&amp;_Notes_Schedule2"/>
      <sheetName val="Option_Schedule2"/>
      <sheetName val="Comparable_companies_analysis2"/>
      <sheetName val="_________Title______________5"/>
      <sheetName val="fluxo_de_caixa2"/>
      <sheetName val="Premissas"/>
      <sheetName val="Cargo CC Set"/>
      <sheetName val="FICBIOM"/>
      <sheetName val="Sheet2"/>
      <sheetName val="Control Panel"/>
      <sheetName val="Atual"/>
      <sheetName val="Plan1"/>
      <sheetName val="COTAÇÕES"/>
      <sheetName val="FOLHA DE ROSTO"/>
      <sheetName val="Standard LBO Model 2 January"/>
      <sheetName val="12-2007 - BACAXA"/>
      <sheetName val="#ref"/>
      <sheetName val="planilha atualizada"/>
      <sheetName val="Emop 1105"/>
      <sheetName val="Parâmetros"/>
      <sheetName val="Composições"/>
      <sheetName val="12.1"/>
      <sheetName val="Emop07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Output"/>
      <sheetName val="Inputs"/>
      <sheetName val="BS"/>
      <sheetName val="P&amp;L"/>
      <sheetName val="FCF"/>
      <sheetName val="Ratios"/>
      <sheetName val="Title (2)"/>
      <sheetName val="LBO"/>
      <sheetName val="Post1"/>
      <sheetName val="Post2"/>
      <sheetName val="Debt"/>
      <sheetName val="         Title              "/>
      <sheetName val="Dados"/>
      <sheetName val="Base IBGE"/>
      <sheetName val="Resultado"/>
      <sheetName val="Title_(2)"/>
      <sheetName val="_________Title______________"/>
      <sheetName val="Base_IBGE"/>
      <sheetName val="Title_(2)1"/>
      <sheetName val="_________Title______________1"/>
      <sheetName val="Base_IBGE1"/>
      <sheetName val="ResumoDeCusto"/>
      <sheetName val="Custo e Venda"/>
      <sheetName val="Salmod"/>
      <sheetName val="Base data"/>
      <sheetName val="Control Panel"/>
      <sheetName val="Atual"/>
      <sheetName val="Orcto"/>
      <sheetName val="Plan1"/>
      <sheetName val="Title_(2)2"/>
      <sheetName val="_________Title______________2"/>
      <sheetName val="Base_IBGE2"/>
      <sheetName val="Controls"/>
      <sheetName val="Emop0205"/>
      <sheetName val="pontes"/>
      <sheetName val="parameters"/>
      <sheetName val="Cargo CC Set"/>
      <sheetName val="Oper"/>
      <sheetName val="base_folha"/>
      <sheetName val="REqpt03"/>
      <sheetName val="CAPEX CUSTO"/>
      <sheetName val="O x R"/>
      <sheetName val="DCF and LBO Model Purple_(002)"/>
      <sheetName val="Eco-Fin"/>
      <sheetName val="CONSSID12-96"/>
      <sheetName val="fluxo de caixa"/>
      <sheetName val="Composiçõ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to"/>
      <sheetName val="Atual"/>
      <sheetName val="2003"/>
      <sheetName val="OEqpt04"/>
      <sheetName val="REqpt03"/>
      <sheetName val="InvEng"/>
      <sheetName val="FCF"/>
      <sheetName val="Inputs"/>
      <sheetName val="P&amp;L"/>
      <sheetName val="BS"/>
      <sheetName val="Eco-Fin"/>
      <sheetName val="CONSSID12-96"/>
      <sheetName val="fluxo de caixa"/>
      <sheetName val="RELATA ANTIGO"/>
      <sheetName val="         Title              "/>
      <sheetName val="Assump. "/>
      <sheetName val="fluxo_de_caixa"/>
      <sheetName val="RELATA_ANTIGO"/>
      <sheetName val="_________Title______________"/>
      <sheetName val="Assump__"/>
      <sheetName val="fluxo_de_caixa1"/>
      <sheetName val="RELATA_ANTIGO1"/>
      <sheetName val="_________Title______________1"/>
      <sheetName val="Assump__1"/>
      <sheetName val="RP-1 SB (3)"/>
      <sheetName val="Comerciais"/>
      <sheetName val="Financeiros"/>
      <sheetName val="BU TV &amp; Ancillary"/>
      <sheetName val="parameters"/>
      <sheetName val="base_folha"/>
      <sheetName val="fluxo_de_caixa2"/>
      <sheetName val="RELATA_ANTIGO2"/>
      <sheetName val="_________Title______________2"/>
      <sheetName val="Assump__2"/>
      <sheetName val="Plan1"/>
      <sheetName val="Resultado"/>
      <sheetName val="TOTALIZADOR"/>
      <sheetName val="Cargo CC Set"/>
      <sheetName val="quadro ii "/>
      <sheetName val="Input"/>
      <sheetName val="Customizing"/>
      <sheetName val="Digitação de Propostas"/>
      <sheetName val="SLX_ACESSORIES"/>
      <sheetName val="SLX_PARAMETERS"/>
      <sheetName val="RealOut02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Oper"/>
      <sheetName val="Composições"/>
      <sheetName val="Emop 1105"/>
      <sheetName val="ResumoDeCusto"/>
      <sheetName val="Custo e Venda"/>
      <sheetName val="Salmod"/>
      <sheetName val="ENC SOCI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to"/>
      <sheetName val="AbertInvest"/>
      <sheetName val="Atual"/>
      <sheetName val="2003"/>
      <sheetName val="OEqpt04"/>
      <sheetName val="REqpt03"/>
      <sheetName val="InvEng"/>
      <sheetName val="RELATA ANTIGO"/>
      <sheetName val="RetrieveParameters"/>
      <sheetName val="Names"/>
      <sheetName val="FCF"/>
      <sheetName val="Inputs"/>
      <sheetName val="P&amp;L"/>
      <sheetName val="BS"/>
      <sheetName val="RELATA_ANTIGO"/>
      <sheetName val="RELATA_ANTIGO1"/>
      <sheetName val="         Title              "/>
      <sheetName val="Constants"/>
      <sheetName val="POP cost"/>
      <sheetName val="Cargo CC Set"/>
      <sheetName val="quadro ii "/>
      <sheetName val="RELATA_ANTIGO2"/>
      <sheetName val="Assump. "/>
      <sheetName val="dados"/>
      <sheetName val="parameters"/>
      <sheetName val="Base data"/>
      <sheetName val="Premissas"/>
      <sheetName val="1.P&amp;L"/>
      <sheetName val="Buy Out Overview"/>
      <sheetName val="Plan1"/>
      <sheetName val="Customizing"/>
      <sheetName val="Digitação de Propostas"/>
      <sheetName val="SLX_ACESSORIES"/>
      <sheetName val="SLX_PARAMETERS"/>
      <sheetName val="Emop 1105"/>
      <sheetName val="Comerciais"/>
      <sheetName val="Financeiros"/>
      <sheetName val="B01-Soc"/>
      <sheetName val="Composiçõ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ertInvest"/>
      <sheetName val="Plan1"/>
      <sheetName val="REqpt03"/>
      <sheetName val="Orcto"/>
      <sheetName val="Controls"/>
      <sheetName val="         Title              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DADOS"/>
      <sheetName val="Premissas"/>
      <sheetName val="FCF"/>
      <sheetName val="Input"/>
      <sheetName val="RetrieveParameters"/>
      <sheetName val="Names"/>
      <sheetName val="Emop 1105"/>
      <sheetName val="Base data"/>
      <sheetName val="Oper"/>
      <sheetName val="Resultado"/>
      <sheetName val="Imobiliz"/>
      <sheetName val="Serviços EMOP"/>
      <sheetName val="Comerciais"/>
      <sheetName val="ENC SOCIAIS"/>
      <sheetName val="Financeiros"/>
      <sheetName val="Inputs"/>
      <sheetName val="P&amp;L"/>
      <sheetName val="BS"/>
      <sheetName val="MAPÃO"/>
      <sheetName val="Customizing"/>
      <sheetName val="Digitação de Propostas"/>
      <sheetName val="SLX_ACESSORIES"/>
      <sheetName val="SLX_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to"/>
      <sheetName val="Atual"/>
      <sheetName val="2003"/>
      <sheetName val="OEqpt04"/>
      <sheetName val="REqpt03"/>
      <sheetName val="InvEng"/>
      <sheetName val="AbertInvest"/>
      <sheetName val="Company data"/>
      <sheetName val="Cover"/>
      <sheetName val="Company_data"/>
      <sheetName val="Company_data1"/>
      <sheetName val="dados"/>
      <sheetName val="Controls"/>
      <sheetName val="Resultado"/>
      <sheetName val="Plan1"/>
      <sheetName val="Company_data2"/>
      <sheetName val="Comerciais"/>
      <sheetName val="ENC SOCIAIS"/>
      <sheetName val="Financeiros"/>
      <sheetName val="BU TV &amp; Ancillary"/>
      <sheetName val="Assump. "/>
      <sheetName val="FCF"/>
      <sheetName val="Input"/>
      <sheetName val="DCF Assumptions"/>
      <sheetName val="PV Calcs"/>
      <sheetName val="LD-PS-PMC-RMA"/>
      <sheetName val="MAPÃO"/>
      <sheetName val="RELATA ANTIGO"/>
      <sheetName val="Emop 1105"/>
      <sheetName val="ResumoDeCusto"/>
      <sheetName val="Custo e Venda"/>
      <sheetName val="Salm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y Out Overview"/>
      <sheetName val="1.P&amp;L"/>
      <sheetName val="2.BS"/>
      <sheetName val="3.CF"/>
      <sheetName val="4.Debt"/>
      <sheetName val="5.TAX"/>
      <sheetName val="6.INTERESTS ,DEP &amp; AMORT"/>
      <sheetName val="REqpt03"/>
      <sheetName val="Orcto"/>
      <sheetName val="AbertInvest"/>
      <sheetName val="LINCE_Buyout_model_V03"/>
      <sheetName val="Buy_Out_Overview"/>
      <sheetName val="1_P&amp;L"/>
      <sheetName val="2_BS"/>
      <sheetName val="3_CF"/>
      <sheetName val="4_Debt"/>
      <sheetName val="5_TAX"/>
      <sheetName val="6_INTERESTS_,DEP_&amp;_AMORT"/>
      <sheetName val="Buy_Out_Overview1"/>
      <sheetName val="1_P&amp;L1"/>
      <sheetName val="2_BS1"/>
      <sheetName val="3_CF1"/>
      <sheetName val="4_Debt1"/>
      <sheetName val="5_TAX1"/>
      <sheetName val="6_INTERESTS_,DEP_&amp;_AMORT1"/>
      <sheetName val="Comerciais"/>
      <sheetName val="Financeiros"/>
      <sheetName val="Assump. "/>
      <sheetName val="FCF"/>
      <sheetName val="Input"/>
      <sheetName val="Plan1"/>
      <sheetName val="Buy_Out_Overview2"/>
      <sheetName val="1_P&amp;L2"/>
      <sheetName val="2_BS2"/>
      <sheetName val="3_CF2"/>
      <sheetName val="4_Debt2"/>
      <sheetName val="5_TAX2"/>
      <sheetName val="6_INTERESTS_,DEP_&amp;_AMORT2"/>
      <sheetName val="FICBIOM"/>
      <sheetName val="Company data"/>
      <sheetName val="Cover"/>
      <sheetName val="Index"/>
      <sheetName val="1. Instellingen"/>
      <sheetName val="Constants"/>
      <sheetName val="POP cost"/>
      <sheetName val="RetrieveParameters"/>
      <sheetName val="Names"/>
      <sheetName val="anterior"/>
      <sheetName val="forecast"/>
      <sheetName val="orçamento"/>
      <sheetName val="atual"/>
      <sheetName val="DCF Assumptions"/>
      <sheetName val="PV Calcs"/>
      <sheetName val="P&amp;L consolidated"/>
      <sheetName val="         Title              "/>
      <sheetName val="Inputs"/>
      <sheetName val="P&amp;L"/>
      <sheetName val="BS"/>
      <sheetName val="dados"/>
      <sheetName val="Resultado"/>
      <sheetName val="MAR01"/>
      <sheetName val="SCO0504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BDG"/>
      <sheetName val="ConsRot"/>
      <sheetName val="Orc"/>
      <sheetName val="RESUMO-GERAL-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Multiples"/>
      <sheetName val="Base Data"/>
      <sheetName val="exchange"/>
      <sheetName val="Westland valuation"/>
      <sheetName val="Macros"/>
      <sheetName val="1.P&amp;L"/>
      <sheetName val="Buy Out Overview"/>
      <sheetName val="Sumário Sub-Atividades"/>
      <sheetName val="RESGER"/>
      <sheetName val="REqpt03"/>
      <sheetName val="Orcto"/>
      <sheetName val="RealOut02"/>
      <sheetName val="Base_Data"/>
      <sheetName val="Westland_valuation"/>
      <sheetName val="1_P&amp;L"/>
      <sheetName val="Buy_Out_Overview"/>
      <sheetName val="Sumário_Sub-Atividades"/>
      <sheetName val="Base_Data1"/>
      <sheetName val="Westland_valuation1"/>
      <sheetName val="1_P&amp;L1"/>
      <sheetName val="Buy_Out_Overview1"/>
      <sheetName val="Sumário_Sub-Atividades1"/>
      <sheetName val="FCF"/>
      <sheetName val="Inputs"/>
      <sheetName val="P&amp;L"/>
      <sheetName val="BS"/>
      <sheetName val="Control Panel"/>
      <sheetName val="Plan2"/>
      <sheetName val="FICBIOM"/>
      <sheetName val="orçamento"/>
      <sheetName val="Base_Data2"/>
      <sheetName val="Westland_valuation2"/>
      <sheetName val="1_P&amp;L2"/>
      <sheetName val="Buy_Out_Overview2"/>
      <sheetName val="Sumário_Sub-Atividades2"/>
      <sheetName val="TransCo_Supply Sep061"/>
      <sheetName val="         Title              "/>
      <sheetName val="Controls"/>
      <sheetName val="medição_ete_sarapuí"/>
      <sheetName val="CAPEX CUSTO"/>
      <sheetName val="O x R"/>
      <sheetName val="AbertInvest"/>
      <sheetName val="INFO_BÁSICAS"/>
      <sheetName val="RELATA ANTIGO"/>
      <sheetName val="D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nput"/>
      <sheetName val="Inputs"/>
      <sheetName val="Assum"/>
      <sheetName val="Op-BS"/>
      <sheetName val="IS"/>
      <sheetName val="BSCF"/>
      <sheetName val="Ratios"/>
      <sheetName val="Sens"/>
      <sheetName val="Matrix"/>
      <sheetName val="Contrib"/>
      <sheetName val="AcqIS"/>
      <sheetName val="AcqBSCF"/>
      <sheetName val="AcqRat"/>
      <sheetName val="AcqDCF1"/>
      <sheetName val="AcqDCF2"/>
      <sheetName val="Wacc"/>
      <sheetName val="DCF-EBITDA"/>
      <sheetName val="Summary"/>
      <sheetName val="Macroeconomic"/>
      <sheetName val="Scenarios"/>
      <sheetName val="Projections"/>
      <sheetName val="Income Statement"/>
      <sheetName val="Balance Sheet - Cash Flow"/>
      <sheetName val="Module1"/>
      <sheetName val="Module2"/>
      <sheetName val="Module3"/>
      <sheetName val="Module4"/>
      <sheetName val="Receitas"/>
      <sheetName val=""/>
      <sheetName val="44"/>
      <sheetName val="48"/>
      <sheetName val="Income_Statement"/>
      <sheetName val="Balance_Sheet_-_Cash_Flow"/>
      <sheetName val="Plan2"/>
      <sheetName val="Lista"/>
      <sheetName val="Apoio"/>
      <sheetName val="2. Resumo de Elim."/>
      <sheetName val="Estrutura Função"/>
      <sheetName val="CONSSID12-96"/>
      <sheetName val="Planilha1"/>
      <sheetName val="Plan4"/>
      <sheetName val="Turno"/>
      <sheetName val="Validação de Dados"/>
      <sheetName val="Auxilio Criar PEP"/>
      <sheetName val="Detalhamento"/>
      <sheetName val="Graficos"/>
      <sheetName val="Status"/>
      <sheetName val="CADASTRO"/>
      <sheetName val="Cover"/>
      <sheetName val="Aux"/>
      <sheetName val="orçamento"/>
      <sheetName val="Income_Statement2"/>
      <sheetName val="Balance_Sheet_-_Cash_Flow2"/>
      <sheetName val="2__Resumo_de_Elim_1"/>
      <sheetName val="Estrutura_Função1"/>
      <sheetName val="Validação_de_Dados1"/>
      <sheetName val="Auxilio_Criar_PEP1"/>
      <sheetName val="Income_Statement1"/>
      <sheetName val="Balance_Sheet_-_Cash_Flow1"/>
      <sheetName val="2__Resumo_de_Elim_"/>
      <sheetName val="Estrutura_Função"/>
      <sheetName val="Validação_de_Dados"/>
      <sheetName val="Auxilio_Criar_PEP"/>
      <sheetName val="PayTV"/>
      <sheetName val="Pres_Esc_Base_segmentos"/>
      <sheetName val="Evaluation - IPTV"/>
      <sheetName val="Evaluation_-_IPTV"/>
      <sheetName val="Códigos "/>
      <sheetName val="Income_Statement3"/>
      <sheetName val="Balance_Sheet_-_Cash_Flow3"/>
      <sheetName val="2__Resumo_de_Elim_2"/>
      <sheetName val="Estrutura_Função2"/>
      <sheetName val="Validação_de_Dados2"/>
      <sheetName val="Auxilio_Criar_PEP2"/>
      <sheetName val="PRODUCAO"/>
      <sheetName val="market"/>
      <sheetName val="PREMISSAS"/>
      <sheetName val="PARÂMETROS"/>
      <sheetName val="Overige"/>
      <sheetName val="Income_Statement4"/>
      <sheetName val="Balance_Sheet_-_Cash_Flow4"/>
      <sheetName val="2__Resumo_de_Elim_3"/>
      <sheetName val="Estrutura_Função3"/>
      <sheetName val="Validação_de_Dados3"/>
      <sheetName val="Auxilio_Criar_PEP3"/>
      <sheetName val="Evaluation_-_IPTV1"/>
      <sheetName val="Códigos_"/>
      <sheetName val="Oper"/>
      <sheetName val="Cargo CC Set"/>
      <sheetName val="SCO_0507"/>
      <sheetName val="EMOP0607"/>
      <sheetName val="Assump. "/>
      <sheetName val="Assumptions"/>
      <sheetName val="Dados"/>
      <sheetName val="listas"/>
      <sheetName val="Cambio"/>
      <sheetName val="Lead"/>
      <sheetName val="BU TV &amp; Ancillary"/>
      <sheetName val="Apresentação"/>
      <sheetName val="Income_Statement5"/>
      <sheetName val="Balance_Sheet_-_Cash_Flow5"/>
      <sheetName val="2__Resumo_de_Elim_4"/>
      <sheetName val="Estrutura_Função4"/>
      <sheetName val="Validação_de_Dados4"/>
      <sheetName val="Auxilio_Criar_PEP4"/>
      <sheetName val="Evaluation_-_IPTV2"/>
      <sheetName val="Códigos_1"/>
      <sheetName val="Cargo_CC_Set"/>
      <sheetName val="BU_TV_&amp;_Ancillary"/>
      <sheetName val="Assump__"/>
      <sheetName val="Income_Statement6"/>
      <sheetName val="Balance_Sheet_-_Cash_Flow6"/>
      <sheetName val="2__Resumo_de_Elim_5"/>
      <sheetName val="Estrutura_Função5"/>
      <sheetName val="Validação_de_Dados5"/>
      <sheetName val="Auxilio_Criar_PEP5"/>
      <sheetName val="Evaluation_-_IPTV3"/>
      <sheetName val="Códigos_2"/>
      <sheetName val="Cargo_CC_Set1"/>
      <sheetName val="BU_TV_&amp;_Ancillary1"/>
      <sheetName val="Assump__1"/>
      <sheetName val="BM Repasse Caixa"/>
      <sheetName val="WACC_PCM"/>
      <sheetName val="Summary_T"/>
      <sheetName val="Ctrl"/>
      <sheetName val="Constants"/>
      <sheetName val="POP cost"/>
      <sheetName val="orcID nº1"/>
      <sheetName val="orc ID nº12"/>
      <sheetName val="orc ID nº13"/>
      <sheetName val="orc ID nº 14"/>
      <sheetName val="orc ID nº 15"/>
      <sheetName val="orc ID nº16"/>
      <sheetName val="orc ID nº17"/>
      <sheetName val="orc ID nº 18"/>
      <sheetName val="orc ID nº19"/>
      <sheetName val="orc ID nº2 "/>
      <sheetName val="orc ID nº3"/>
      <sheetName val="orcID nº4"/>
      <sheetName val="orcID nº5"/>
      <sheetName val="orcID nº6"/>
      <sheetName val="orcID nº7"/>
      <sheetName val="orc ID nº8"/>
      <sheetName val="orc ID nº9"/>
      <sheetName val="12-2007 - BACAXA"/>
      <sheetName val="Composições"/>
      <sheetName val="ENC SOCIAIS"/>
      <sheetName val="b-pav"/>
      <sheetName val="Controls"/>
      <sheetName val="Base Data"/>
      <sheetName val="1.P&amp;L"/>
      <sheetName val="Buy Out Overview"/>
      <sheetName val="RealOut02"/>
      <sheetName val="Income_Statement7"/>
      <sheetName val="Balance_Sheet_-_Cash_Flow7"/>
      <sheetName val="2__Resumo_de_Elim_6"/>
      <sheetName val="Estrutura_Função6"/>
      <sheetName val="Validação_de_Dados6"/>
      <sheetName val="Auxilio_Criar_PEP6"/>
      <sheetName val="Evaluation_-_IPTV4"/>
      <sheetName val="Códigos_3"/>
      <sheetName val="Cargo_CC_Set2"/>
      <sheetName val="BU_TV_&amp;_Ancillary2"/>
      <sheetName val="Assump__2"/>
      <sheetName val="BM_Repasse_Caixa"/>
      <sheetName val="Base_Data"/>
      <sheetName val="1_P&amp;L"/>
      <sheetName val="Buy_Out_Overview"/>
      <sheetName val="REqpt03"/>
      <sheetName val="Orcto"/>
      <sheetName val="Parameters"/>
      <sheetName val="Index"/>
      <sheetName val="1. Instellingen"/>
      <sheetName val="CPU"/>
      <sheetName val="GerRel"/>
      <sheetName val="KA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s"/>
      <sheetName val="Data"/>
      <sheetName val="Parameters"/>
      <sheetName val="Base Data"/>
      <sheetName val="Equipamentos"/>
      <sheetName val="Sumário Sub-Atividades"/>
      <sheetName val="Group List"/>
      <sheetName val="BDG"/>
      <sheetName val="ConsRot"/>
      <sheetName val="Orc"/>
      <sheetName val="Base_Data"/>
      <sheetName val="Sumário_Sub-Atividades"/>
      <sheetName val="Group_List"/>
      <sheetName val="Base_Data1"/>
      <sheetName val="Sumário_Sub-Atividades1"/>
      <sheetName val="Group_List1"/>
      <sheetName val="MAPÃO"/>
      <sheetName val="BLOCOS ANCORAGEM"/>
      <sheetName val="RetrieveParameters"/>
      <sheetName val="Names"/>
      <sheetName val="Controls"/>
      <sheetName val="Plan1"/>
      <sheetName val="Base_Data2"/>
      <sheetName val="Sumário_Sub-Atividades2"/>
      <sheetName val="Group_List2"/>
      <sheetName val="RealOut02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FluxoCaixaIndexado"/>
      <sheetName val="Rerratificação"/>
      <sheetName val="Resumo Funasa"/>
      <sheetName val="Company data"/>
      <sheetName val="Cover"/>
      <sheetName val="CAPEX CUSTO"/>
      <sheetName val="O x R"/>
      <sheetName val="Dados"/>
      <sheetName val="Control"/>
      <sheetName val="1.P&amp;L"/>
      <sheetName val="Buy Out Overview"/>
      <sheetName val="Preço Venda - Insumos"/>
      <sheetName val="Preço - ADM"/>
      <sheetName val="SCO0504"/>
      <sheetName val="12.1"/>
      <sheetName val="Assum"/>
      <sheetName val="memo"/>
      <sheetName val="RESUMO-GERAL-INSUMOS"/>
      <sheetName val="EMOP_201209_ser"/>
      <sheetName val="FECH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"/>
      <sheetName val="DRE"/>
      <sheetName val="Dispêndio"/>
      <sheetName val="EBITADA GERENCIAL"/>
      <sheetName val="FluxoCaixaIndexado"/>
      <sheetName val="TREINAMENTOS"/>
      <sheetName val="BL"/>
      <sheetName val="Divida"/>
      <sheetName val="Desp e Custos"/>
      <sheetName val="Estrutura de Capital"/>
      <sheetName val="INADIMPLENCIA"/>
      <sheetName val="graficos"/>
      <sheetName val="geofonamento"/>
      <sheetName val="SNIS"/>
      <sheetName val="Manuten"/>
      <sheetName val="Investime"/>
      <sheetName val="energia"/>
      <sheetName val="atendimento"/>
      <sheetName val="Parameters"/>
      <sheetName val="Assump. "/>
      <sheetName val="Forecasts_VDF"/>
      <sheetName val="Company data"/>
      <sheetName val="Cover"/>
      <sheetName val="PLANILHA"/>
      <sheetName val="Receitas"/>
      <sheetName val="Cargo CC Set"/>
      <sheetName val="Controls"/>
      <sheetName val="Plan1"/>
      <sheetName val="DCF Assumptions"/>
      <sheetName val="PV Calcs"/>
      <sheetName val="BDG"/>
      <sheetName val="ConsRot"/>
      <sheetName val="Orc"/>
      <sheetName val="Orcto"/>
      <sheetName val="Oper"/>
      <sheetName val="0 Fechamento Mensal - Base Dado"/>
      <sheetName val="anterior"/>
      <sheetName val="forecast"/>
      <sheetName val="orçamento"/>
      <sheetName val="atual"/>
      <sheetName val="Base data"/>
      <sheetName val="Plan2"/>
      <sheetName val="LD-PS-PMC-RMA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FluxoCaixaIndexado"/>
      <sheetName val="Fluxo de Caixa Apresentação"/>
      <sheetName val="fluxo de caixa"/>
      <sheetName val="eco-fin"/>
      <sheetName val="conssid12-96"/>
      <sheetName val="Fluxo_de_Caixa_Apresentação"/>
      <sheetName val="fluxo_de_caixa"/>
      <sheetName val="Fluxo_de_Caixa_Apresentação1"/>
      <sheetName val="fluxo_de_caixa1"/>
      <sheetName val="Base Data"/>
      <sheetName val="SCO0504"/>
      <sheetName val="Company data"/>
      <sheetName val="Cover"/>
      <sheetName val="Parameters"/>
      <sheetName val="Dados"/>
      <sheetName val="Fluxo_de_Caixa_Apresentação2"/>
      <sheetName val="fluxo_de_caixa2"/>
      <sheetName val="Plan1"/>
      <sheetName val="Assump. "/>
      <sheetName val="Control Panel"/>
      <sheetName val="RealOut02"/>
      <sheetName val="anterior"/>
      <sheetName val="orçamento"/>
      <sheetName val="atual"/>
      <sheetName val="BU TV &amp; Ancillary"/>
      <sheetName val="Oper"/>
      <sheetName val="QUADRA POLIESPORTIVA"/>
      <sheetName val="Predio_02_andares"/>
      <sheetName val="SImon DCF v3)"/>
      <sheetName val="DADOS COLETATO"/>
      <sheetName val="RELATA"/>
      <sheetName val="BRADESCO - 2ª"/>
      <sheetName val="BRADESCO - SAMPCO (2)"/>
      <sheetName val="ING US$10MM"/>
      <sheetName val="ITAÚ"/>
      <sheetName val="ITAÚ US$ 23MM"/>
      <sheetName val="OCTAGON"/>
      <sheetName val="RABOBANK US$ 20MM"/>
      <sheetName val="RABOBANK US$ 40MM"/>
      <sheetName val="SAFRA - US$10"/>
      <sheetName val="SAFRA - US$5"/>
      <sheetName val="SAFRA - US$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"/>
      <sheetName val="Tec"/>
      <sheetName val="Plan1"/>
      <sheetName val="íNDICES"/>
      <sheetName val="CompGerCustos2003"/>
      <sheetName val="CONSPRES"/>
      <sheetName val="CONSDIRE"/>
      <sheetName val="GERAFIM"/>
      <sheetName val="ENG"/>
      <sheetName val="CONSCOM"/>
      <sheetName val="CIC"/>
      <sheetName val="Lista"/>
      <sheetName val="Sheet2"/>
      <sheetName val="Gráfico"/>
      <sheetName val="FluxoCaixaIndexado"/>
      <sheetName val="CONSSID12-96"/>
      <sheetName val="Fluxo"/>
      <sheetName val="         Title              "/>
      <sheetName val="_________Title______________"/>
      <sheetName val="_________Title______________1"/>
      <sheetName val="DADOS"/>
      <sheetName val="Anexo II"/>
      <sheetName val="BASE"/>
      <sheetName val="_________Title______________2"/>
      <sheetName val="eco-fin"/>
      <sheetName val="fluxo de caixa"/>
      <sheetName val="Atual"/>
      <sheetName val="Orcto"/>
      <sheetName val="parameters"/>
      <sheetName val="FECHAMENTO"/>
      <sheetName val="BDG"/>
      <sheetName val="ConsRot"/>
      <sheetName val="Orc"/>
      <sheetName val="RealOut02"/>
      <sheetName val="Overige"/>
      <sheetName val="Ctrl"/>
      <sheetName val="_________Title______________3"/>
      <sheetName val="Anexo_II"/>
      <sheetName val="EquiA"/>
      <sheetName val="Compactação  botafora"/>
      <sheetName val="Composições"/>
      <sheetName val="Composições Analíticas"/>
      <sheetName val="Cotacoes"/>
      <sheetName val="Fornecedores"/>
      <sheetName val="INFO_BÁSICAS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RESUMO-GERAL-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_DCF_T"/>
      <sheetName val="DCF Toronto ING"/>
      <sheetName val="DCF Toronto BDG"/>
      <sheetName val="DCF Paris ING"/>
      <sheetName val="BDG calculation"/>
      <sheetName val="WACC"/>
      <sheetName val="P&amp;L_T"/>
      <sheetName val="BS_T"/>
      <sheetName val="CF_T"/>
      <sheetName val="Aanpak model"/>
      <sheetName val="Overview"/>
      <sheetName val="Title_BU"/>
      <sheetName val="SUM total"/>
      <sheetName val="N-SUM Tijdschriften"/>
      <sheetName val="N-SUM HAH bladen"/>
      <sheetName val="N-SUM MGL -HDC"/>
      <sheetName val="N-Sum Distri-Druk"/>
      <sheetName val="N-Sum Other"/>
      <sheetName val="BU(1)-UMT"/>
      <sheetName val="BU(2)-HDC"/>
      <sheetName val="HDC totaal"/>
      <sheetName val="HDC Overig"/>
      <sheetName val="HDC-NHD"/>
      <sheetName val="HDC-LD"/>
      <sheetName val="HDC-HD"/>
      <sheetName val="HDC-GE"/>
      <sheetName val="BU(3)-MGL"/>
      <sheetName val="MGL totaal"/>
      <sheetName val="MGL overig"/>
      <sheetName val="MGL- DDL"/>
      <sheetName val="MGL-LD"/>
      <sheetName val="BU(4)-HHC"/>
      <sheetName val="BU(5)-trom"/>
      <sheetName val="BU(6)-BM"/>
      <sheetName val="BU(7)-TTGN"/>
      <sheetName val="BU(8)-TTGS"/>
      <sheetName val="BU(9)-Druk"/>
      <sheetName val="BU(10)-DisQ"/>
      <sheetName val="BU(11)-ICT"/>
      <sheetName val="BU(12)-MM"/>
      <sheetName val="BU(13)-DW"/>
      <sheetName val="BU(14)-MGW"/>
      <sheetName val="BU(15)-HMT"/>
      <sheetName val="BU(16)-TMM"/>
      <sheetName val="BU(17)-BEV"/>
      <sheetName val="TEV(18)-TEV"/>
      <sheetName val="SUM NORM."/>
      <sheetName val="NOR(N1)-UKRAIN"/>
      <sheetName val="NOR(N2)-Mobillion"/>
      <sheetName val="PRINT UP TO HERE"/>
      <sheetName val="Bridge Omzet graph"/>
      <sheetName val="EBITDA Bridge"/>
      <sheetName val="NOR(N3)-Bongers"/>
      <sheetName val="NOR(N4)-TE 2"/>
      <sheetName val="NOR(N5)-TTG HEARST"/>
      <sheetName val="FCF_T"/>
      <sheetName val="CHECKII"/>
      <sheetName val="Summary_T"/>
      <sheetName val="RESULTS PER TITLE"/>
      <sheetName val="Drivers"/>
      <sheetName val="overview revenues"/>
      <sheetName val="Title_Normalisations_T"/>
      <sheetName val="P&amp;L Mobillion"/>
      <sheetName val="Kosten Mobilion"/>
      <sheetName val="P&amp;L BONGERS"/>
      <sheetName val="Kosten  BONGERS"/>
      <sheetName val="P&amp;L TE 2"/>
      <sheetName val="Kosten TE 2"/>
      <sheetName val="P&amp;L TTG HEARST"/>
      <sheetName val="Kosten TTG HEARST"/>
      <sheetName val="P&amp;L UKRAIN"/>
      <sheetName val="Kosten UKRAINE"/>
      <sheetName val="P&amp;L TTG SWEDEN"/>
      <sheetName val="Cost TTG SWEDEN"/>
      <sheetName val="Title_Volume_T"/>
      <sheetName val="HDC -vol"/>
      <sheetName val="TTGS -vol"/>
      <sheetName val="TTGN -vol"/>
      <sheetName val="OPLAGE"/>
      <sheetName val="Title_Participations_T"/>
      <sheetName val="Participations YE2004"/>
      <sheetName val="Participations"/>
      <sheetName val="Title_Exchange ratios"/>
      <sheetName val="Ruilverhoudingen"/>
      <sheetName val="Title_INFO FROM_T"/>
      <sheetName val="TP_TURNOVER"/>
      <sheetName val="Eliminaties1"/>
      <sheetName val="cst_adj 7 April"/>
      <sheetName val="SUBS_TURNOVER_VOLUME"/>
      <sheetName val="ADV_TURNOVER_VOLUME"/>
      <sheetName val="ACT 2000-2004 NEW"/>
      <sheetName val="SCS_TURNOVER_VOLUME"/>
      <sheetName val="ACT 2000-2004"/>
      <sheetName val="Balans 2004"/>
      <sheetName val="Invest 2005-2008 OLD"/>
      <sheetName val="Invest 2005-2008 NEW"/>
      <sheetName val="omzet ICT"/>
      <sheetName val="omzet drukkerij"/>
      <sheetName val="omzet DIQ"/>
      <sheetName val="gecomprimeerde balans 2004"/>
      <sheetName val="Verloop voorz 2004-2008"/>
      <sheetName val="MTP 2005-2008"/>
      <sheetName val="EBITA_BU"/>
      <sheetName val="UMT"/>
      <sheetName val="Synergies"/>
      <sheetName val="Oper"/>
      <sheetName val="Sheet2"/>
      <sheetName val="Fluxo de Caixa Apresentação"/>
      <sheetName val="1b"/>
      <sheetName val="Plan3"/>
      <sheetName val="         Title              "/>
      <sheetName val="DCF_Toronto_ING"/>
      <sheetName val="DCF_Toronto_BDG"/>
      <sheetName val="DCF_Paris_ING"/>
      <sheetName val="BDG_calculation"/>
      <sheetName val="Aanpak_model"/>
      <sheetName val="SUM_total"/>
      <sheetName val="N-SUM_Tijdschriften"/>
      <sheetName val="N-SUM_HAH_bladen"/>
      <sheetName val="N-SUM_MGL_-HDC"/>
      <sheetName val="N-Sum_Distri-Druk"/>
      <sheetName val="N-Sum_Other"/>
      <sheetName val="HDC_totaal"/>
      <sheetName val="HDC_Overig"/>
      <sheetName val="MGL_totaal"/>
      <sheetName val="MGL_overig"/>
      <sheetName val="MGL-_DDL"/>
      <sheetName val="SUM_NORM_"/>
      <sheetName val="PRINT_UP_TO_HERE"/>
      <sheetName val="Bridge_Omzet_graph"/>
      <sheetName val="EBITDA_Bridge"/>
      <sheetName val="NOR(N4)-TE_2"/>
      <sheetName val="NOR(N5)-TTG_HEARST"/>
      <sheetName val="RESULTS_PER_TITLE"/>
      <sheetName val="overview_revenues"/>
      <sheetName val="P&amp;L_Mobillion"/>
      <sheetName val="Kosten_Mobilion"/>
      <sheetName val="P&amp;L_BONGERS"/>
      <sheetName val="Kosten__BONGERS"/>
      <sheetName val="P&amp;L_TE_2"/>
      <sheetName val="Kosten_TE_2"/>
      <sheetName val="P&amp;L_TTG_HEARST"/>
      <sheetName val="Kosten_TTG_HEARST"/>
      <sheetName val="P&amp;L_UKRAIN"/>
      <sheetName val="Kosten_UKRAINE"/>
      <sheetName val="P&amp;L_TTG_SWEDEN"/>
      <sheetName val="Cost_TTG_SWEDEN"/>
      <sheetName val="HDC_-vol"/>
      <sheetName val="TTGS_-vol"/>
      <sheetName val="TTGN_-vol"/>
      <sheetName val="Participations_YE2004"/>
      <sheetName val="Title_Exchange_ratios"/>
      <sheetName val="Title_INFO_FROM_T"/>
      <sheetName val="cst_adj_7_April"/>
      <sheetName val="ACT_2000-2004_NEW"/>
      <sheetName val="ACT_2000-2004"/>
      <sheetName val="Balans_2004"/>
      <sheetName val="Invest_2005-2008_OLD"/>
      <sheetName val="Invest_2005-2008_NEW"/>
      <sheetName val="omzet_ICT"/>
      <sheetName val="omzet_drukkerij"/>
      <sheetName val="omzet_DIQ"/>
      <sheetName val="gecomprimeerde_balans_2004"/>
      <sheetName val="Verloop_voorz_2004-2008"/>
      <sheetName val="MTP_2005-2008"/>
      <sheetName val="Fluxo_de_Caixa_Apresentação"/>
      <sheetName val="_________Title______________"/>
      <sheetName val="DCF_Toronto_ING1"/>
      <sheetName val="DCF_Toronto_BDG1"/>
      <sheetName val="DCF_Paris_ING1"/>
      <sheetName val="BDG_calculation1"/>
      <sheetName val="Aanpak_model1"/>
      <sheetName val="SUM_total1"/>
      <sheetName val="N-SUM_Tijdschriften1"/>
      <sheetName val="N-SUM_HAH_bladen1"/>
      <sheetName val="N-SUM_MGL_-HDC1"/>
      <sheetName val="N-Sum_Distri-Druk1"/>
      <sheetName val="N-Sum_Other1"/>
      <sheetName val="HDC_totaal1"/>
      <sheetName val="HDC_Overig1"/>
      <sheetName val="MGL_totaal1"/>
      <sheetName val="MGL_overig1"/>
      <sheetName val="MGL-_DDL1"/>
      <sheetName val="SUM_NORM_1"/>
      <sheetName val="PRINT_UP_TO_HERE1"/>
      <sheetName val="Bridge_Omzet_graph1"/>
      <sheetName val="EBITDA_Bridge1"/>
      <sheetName val="NOR(N4)-TE_21"/>
      <sheetName val="NOR(N5)-TTG_HEARST1"/>
      <sheetName val="RESULTS_PER_TITLE1"/>
      <sheetName val="overview_revenues1"/>
      <sheetName val="P&amp;L_Mobillion1"/>
      <sheetName val="Kosten_Mobilion1"/>
      <sheetName val="P&amp;L_BONGERS1"/>
      <sheetName val="Kosten__BONGERS1"/>
      <sheetName val="P&amp;L_TE_21"/>
      <sheetName val="Kosten_TE_21"/>
      <sheetName val="P&amp;L_TTG_HEARST1"/>
      <sheetName val="Kosten_TTG_HEARST1"/>
      <sheetName val="P&amp;L_UKRAIN1"/>
      <sheetName val="Kosten_UKRAINE1"/>
      <sheetName val="P&amp;L_TTG_SWEDEN1"/>
      <sheetName val="Cost_TTG_SWEDEN1"/>
      <sheetName val="HDC_-vol1"/>
      <sheetName val="TTGS_-vol1"/>
      <sheetName val="TTGN_-vol1"/>
      <sheetName val="Participations_YE20041"/>
      <sheetName val="Title_Exchange_ratios1"/>
      <sheetName val="Title_INFO_FROM_T1"/>
      <sheetName val="cst_adj_7_April1"/>
      <sheetName val="ACT_2000-2004_NEW1"/>
      <sheetName val="ACT_2000-20041"/>
      <sheetName val="Balans_20041"/>
      <sheetName val="Invest_2005-2008_OLD1"/>
      <sheetName val="Invest_2005-2008_NEW1"/>
      <sheetName val="omzet_ICT1"/>
      <sheetName val="omzet_drukkerij1"/>
      <sheetName val="omzet_DIQ1"/>
      <sheetName val="gecomprimeerde_balans_20041"/>
      <sheetName val="Verloop_voorz_2004-20081"/>
      <sheetName val="MTP_2005-20081"/>
      <sheetName val="Fluxo_de_Caixa_Apresentação1"/>
      <sheetName val="_________Title______________1"/>
      <sheetName val="SCO0504"/>
      <sheetName val="Base Gráfico"/>
      <sheetName val="Resultado"/>
      <sheetName val="RealOut02"/>
      <sheetName val="Base data"/>
      <sheetName val="anterior"/>
      <sheetName val="forecast"/>
      <sheetName val="orçamento"/>
      <sheetName val="atual"/>
      <sheetName val="DCF_Toronto_ING2"/>
      <sheetName val="DCF_Toronto_BDG2"/>
      <sheetName val="DCF_Paris_ING2"/>
      <sheetName val="BDG_calculation2"/>
      <sheetName val="Aanpak_model2"/>
      <sheetName val="SUM_total2"/>
      <sheetName val="N-SUM_Tijdschriften2"/>
      <sheetName val="N-SUM_HAH_bladen2"/>
      <sheetName val="N-SUM_MGL_-HDC2"/>
      <sheetName val="N-Sum_Distri-Druk2"/>
      <sheetName val="N-Sum_Other2"/>
      <sheetName val="HDC_totaal2"/>
      <sheetName val="HDC_Overig2"/>
      <sheetName val="MGL_totaal2"/>
      <sheetName val="MGL_overig2"/>
      <sheetName val="MGL-_DDL2"/>
      <sheetName val="SUM_NORM_2"/>
      <sheetName val="PRINT_UP_TO_HERE2"/>
      <sheetName val="Bridge_Omzet_graph2"/>
      <sheetName val="EBITDA_Bridge2"/>
      <sheetName val="NOR(N4)-TE_22"/>
      <sheetName val="NOR(N5)-TTG_HEARST2"/>
      <sheetName val="RESULTS_PER_TITLE2"/>
      <sheetName val="overview_revenues2"/>
      <sheetName val="P&amp;L_Mobillion2"/>
      <sheetName val="Kosten_Mobilion2"/>
      <sheetName val="P&amp;L_BONGERS2"/>
      <sheetName val="Kosten__BONGERS2"/>
      <sheetName val="P&amp;L_TE_22"/>
      <sheetName val="Kosten_TE_22"/>
      <sheetName val="P&amp;L_TTG_HEARST2"/>
      <sheetName val="Kosten_TTG_HEARST2"/>
      <sheetName val="P&amp;L_UKRAIN2"/>
      <sheetName val="Kosten_UKRAINE2"/>
      <sheetName val="P&amp;L_TTG_SWEDEN2"/>
      <sheetName val="Cost_TTG_SWEDEN2"/>
      <sheetName val="HDC_-vol2"/>
      <sheetName val="TTGS_-vol2"/>
      <sheetName val="TTGN_-vol2"/>
      <sheetName val="Participations_YE20042"/>
      <sheetName val="Title_Exchange_ratios2"/>
      <sheetName val="Title_INFO_FROM_T2"/>
      <sheetName val="cst_adj_7_April2"/>
      <sheetName val="ACT_2000-2004_NEW2"/>
      <sheetName val="ACT_2000-20042"/>
      <sheetName val="Balans_20042"/>
      <sheetName val="Invest_2005-2008_OLD2"/>
      <sheetName val="Invest_2005-2008_NEW2"/>
      <sheetName val="omzet_ICT2"/>
      <sheetName val="omzet_drukkerij2"/>
      <sheetName val="omzet_DIQ2"/>
      <sheetName val="gecomprimeerde_balans_20042"/>
      <sheetName val="Verloop_voorz_2004-20082"/>
      <sheetName val="MTP_2005-20082"/>
      <sheetName val="Fluxo_de_Caixa_Apresentação2"/>
      <sheetName val="_________Title______________2"/>
      <sheetName val="Parameters"/>
      <sheetName val="FluxoCaixaIndexado"/>
      <sheetName val="Cargo CC Set"/>
      <sheetName val="Assump. "/>
      <sheetName val="Index"/>
      <sheetName val="1. Instellingen"/>
      <sheetName val="Constants"/>
      <sheetName val="POP cost"/>
      <sheetName val=" PIPEWORK 1  "/>
      <sheetName val="RELATA"/>
      <sheetName val="ResumoDeCusto"/>
      <sheetName val="Custo e Venda"/>
      <sheetName val="Salmod"/>
      <sheetName val="FIPEPINI"/>
      <sheetName val="3.2.ITENS A ACRESCER"/>
      <sheetName val="3.3.ITENS A DIMINUIR"/>
      <sheetName val="3.1.ITENS NO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"/>
      <sheetName val="TOC"/>
      <sheetName val="Tab1"/>
      <sheetName val="Cenarios"/>
      <sheetName val="DCF Lucro"/>
      <sheetName val="Tab2"/>
      <sheetName val="WACC"/>
      <sheetName val="Tab3"/>
      <sheetName val="BS"/>
      <sheetName val="Cash Flow"/>
      <sheetName val="IS"/>
      <sheetName val="WCapital"/>
      <sheetName val="Tab4"/>
      <sheetName val="Premissas"/>
      <sheetName val="Tab5"/>
      <sheetName val="Volume"/>
      <sheetName val="Tab6"/>
      <sheetName val="Capacidade"/>
      <sheetName val="Tab7"/>
      <sheetName val="Receita"/>
      <sheetName val="Tab8"/>
      <sheetName val="CPV"/>
      <sheetName val="Tab9"/>
      <sheetName val="Depr &amp; PP&amp;E"/>
      <sheetName val="Tab10"/>
      <sheetName val="SG&amp;A"/>
      <sheetName val="Tab11"/>
      <sheetName val="Acerto"/>
      <sheetName val="Tab12"/>
      <sheetName val="ICMS"/>
      <sheetName val="Tab13"/>
      <sheetName val="Debt"/>
      <sheetName val="Pat. Liq."/>
      <sheetName val="Taxes"/>
      <sheetName val="Tab14"/>
      <sheetName val="IS-Output"/>
      <sheetName val="Preço-Margens"/>
      <sheetName val="Preço-Prod.Cruzada"/>
      <sheetName val="Holders NO-NE"/>
      <sheetName val="Sumário"/>
      <sheetName val="Volume-Realocando"/>
      <sheetName val="Summary_T"/>
      <sheetName val="Sheet2"/>
      <sheetName val="Plan3"/>
      <sheetName val="FCF"/>
      <sheetName val="Inputs"/>
      <sheetName val="P&amp;L"/>
      <sheetName val="DCF_Lucro"/>
      <sheetName val="Cash_Flow"/>
      <sheetName val="Depr_&amp;_PP&amp;E"/>
      <sheetName val="Pat__Liq_"/>
      <sheetName val="Preço-Prod_Cruzada"/>
      <sheetName val="Holders_NO-NE"/>
      <sheetName val="DCF_Lucro1"/>
      <sheetName val="Cash_Flow1"/>
      <sheetName val="Depr_&amp;_PP&amp;E1"/>
      <sheetName val="Pat__Liq_1"/>
      <sheetName val="Preço-Prod_Cruzada1"/>
      <sheetName val="Holders_NO-NE1"/>
      <sheetName val="FluxoCaixaIndexado"/>
      <sheetName val="Oper"/>
      <sheetName val="Assump. "/>
      <sheetName val="BDG"/>
      <sheetName val="ConsRot"/>
      <sheetName val="Orc"/>
      <sheetName val="BU TV &amp; Ancillary"/>
      <sheetName val="anterior"/>
      <sheetName val="orçamento"/>
      <sheetName val="atual"/>
      <sheetName val="DCF_Lucro2"/>
      <sheetName val="Cash_Flow2"/>
      <sheetName val="Depr_&amp;_PP&amp;E2"/>
      <sheetName val="Pat__Liq_2"/>
      <sheetName val="Preço-Prod_Cruzada2"/>
      <sheetName val="Holders_NO-NE2"/>
      <sheetName val="         Title              "/>
      <sheetName val="DADOS"/>
      <sheetName val="FECHAMENTO"/>
      <sheetName val="RESUMO-GERAL-INSUMOS"/>
      <sheetName val="eco-fin"/>
      <sheetName val="conssid12-96"/>
      <sheetName val="Summary"/>
      <sheetName val="conc 20"/>
      <sheetName val="PROJETO"/>
      <sheetName val="Index"/>
      <sheetName val="1. Instellingen"/>
      <sheetName val="3.2.ITENS A ACRESCER"/>
      <sheetName val="3.3.ITENS A DIMINUIR"/>
      <sheetName val="3.1.ITENS NOVOS"/>
      <sheetName val="Orçamento Global"/>
      <sheetName val=" PIPEWORK 1  "/>
      <sheetName val="Base Grá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NEJ"/>
      <sheetName val="Resumo"/>
      <sheetName val="ORIGINAL"/>
      <sheetName val="REPLANEJADO"/>
      <sheetName val="FORECAST"/>
      <sheetName val="Acumulado"/>
      <sheetName val="CAPEX HYP"/>
      <sheetName val="CAPEX CUSTO"/>
      <sheetName val="O x R"/>
      <sheetName val="MEMÓRIA"/>
      <sheetName val="CAPEX"/>
      <sheetName val="Cenarios"/>
      <sheetName val="Plan2"/>
      <sheetName val="Summary_T"/>
      <sheetName val="REqpt03"/>
      <sheetName val="Orcto"/>
      <sheetName val="CAPEX_HYP"/>
      <sheetName val="CAPEX_CUSTO"/>
      <sheetName val="O_x_R"/>
      <sheetName val="CAPEX_HYP1"/>
      <sheetName val="CAPEX_CUSTO1"/>
      <sheetName val="O_x_R1"/>
      <sheetName val="Insumos"/>
      <sheetName val="CAPEX_HYP2"/>
      <sheetName val="CAPEX_CUSTO2"/>
      <sheetName val="O_x_R2"/>
      <sheetName val="RetrieveParameters"/>
      <sheetName val="Names"/>
      <sheetName val="Assump. "/>
      <sheetName val="Constants"/>
      <sheetName val="POP cost"/>
      <sheetName val="Index"/>
      <sheetName val="1. Instellingen"/>
      <sheetName val="Base data"/>
      <sheetName val="FCF"/>
      <sheetName val="Inputs"/>
      <sheetName val="P&amp;L"/>
      <sheetName val="BS"/>
      <sheetName val="Oper"/>
      <sheetName val="Resultado"/>
      <sheetName val="         Title              "/>
      <sheetName val="Controls"/>
      <sheetName val="conssid12-96"/>
      <sheetName val="FECHAMENTO"/>
      <sheetName val="RESUMO-GERAL-INSUMOS"/>
      <sheetName val="ENCARGOS SOCIAIS"/>
      <sheetName val="Sheet2"/>
      <sheetName val="DCCU"/>
      <sheetName val="Parameters"/>
      <sheetName val="B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s"/>
      <sheetName val="ArrecCat"/>
      <sheetName val="ArrecCatFcst"/>
      <sheetName val="ArrecCont"/>
      <sheetName val="Imobiliz"/>
      <sheetName val="AbertInvest"/>
      <sheetName val="GastosContab"/>
      <sheetName val="ReclassifGerencial"/>
      <sheetName val="FinalGerencial"/>
      <sheetName val="Res2003"/>
      <sheetName val="GEPROJ"/>
      <sheetName val="GrupoDiret"/>
      <sheetName val="Dados"/>
      <sheetName val="NIC"/>
      <sheetName val="GastosRealiz2003"/>
      <sheetName val="Cenarios"/>
      <sheetName val="Fluxo de Caixa Apresentação"/>
      <sheetName val="orçamento"/>
      <sheetName val="CONSSID12-96"/>
      <sheetName val="CAPEX CUSTO"/>
      <sheetName val="O x R"/>
      <sheetName val="RELATA VÉIO"/>
      <sheetName val="REqpt03"/>
      <sheetName val="Orcto"/>
      <sheetName val="Fluxo_de_Caixa_Apresentação"/>
      <sheetName val="CAPEX_CUSTO"/>
      <sheetName val="O_x_R"/>
      <sheetName val="RELATA_VÉIO"/>
      <sheetName val="Fluxo_de_Caixa_Apresentação1"/>
      <sheetName val="CAPEX_CUSTO1"/>
      <sheetName val="O_x_R1"/>
      <sheetName val="RELATA_VÉIO1"/>
      <sheetName val="RESUMO-GERAL-INSUMOS"/>
      <sheetName val="RESUMO-GERAL-SERVIÇOS"/>
      <sheetName val="Controls"/>
      <sheetName val="eco-fin"/>
      <sheetName val="fluxo de caixa"/>
      <sheetName val="Fluxo_de_Caixa_Apresentação2"/>
      <sheetName val="CAPEX_CUSTO2"/>
      <sheetName val="O_x_R2"/>
      <sheetName val="RELATA_VÉIO2"/>
      <sheetName val="ENCARGOS SOCIAIS"/>
      <sheetName val="Oper"/>
      <sheetName val="         Title              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Capa"/>
      <sheetName val="1. Instellingen"/>
      <sheetName val="SALARIOS"/>
      <sheetName val="FCF"/>
      <sheetName val="Inputs"/>
      <sheetName val="P&amp;L"/>
      <sheetName val="BS"/>
      <sheetName val="Apresentação"/>
      <sheetName val="blocos ancoragem"/>
      <sheetName val="Base Data"/>
      <sheetName val="KAPA"/>
      <sheetName val="Orçamento 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_LBO"/>
      <sheetName val="Belgium"/>
      <sheetName val="Netherlands"/>
      <sheetName val="Ireland"/>
      <sheetName val="Portugal"/>
      <sheetName val="Romania"/>
      <sheetName val="Romania (EUR)"/>
      <sheetName val="South Africa"/>
      <sheetName val="South Africa (EUR)"/>
      <sheetName val="Puerto Rico"/>
      <sheetName val="Puerto Rico (EUR)"/>
      <sheetName val="Publitec"/>
      <sheetName val="HQ"/>
      <sheetName val="P&amp;L consolidated"/>
      <sheetName val="Assumptions"/>
      <sheetName val="LBO"/>
      <sheetName val="Post1"/>
      <sheetName val="Post2 "/>
      <sheetName val="Debt"/>
      <sheetName val="Tax rate"/>
      <sheetName val="Scenarios input"/>
      <sheetName val="Op_Assumptions"/>
      <sheetName val="Op_Assumptions EUR"/>
      <sheetName val="BS"/>
      <sheetName val="AVP"/>
      <sheetName val="Recap"/>
      <sheetName val="Comparison"/>
      <sheetName val="Sheet1"/>
      <sheetName val="WACC"/>
      <sheetName val="Presentation - forecast"/>
      <sheetName val="Presentation DCF"/>
      <sheetName val="Presentation FCF"/>
      <sheetName val="DCF"/>
      <sheetName val="Output"/>
      <sheetName val="Dados"/>
      <sheetName val="Imobiliz"/>
      <sheetName val="SLX_FRETE"/>
      <sheetName val="SLX_PAYMENTCONDITION"/>
      <sheetName val="íNDICES"/>
      <sheetName val="CAPEX CUSTO"/>
      <sheetName val="O x R"/>
      <sheetName val="RELATA VÉIO"/>
      <sheetName val="AbertInvest"/>
      <sheetName val="Romania_(EUR)"/>
      <sheetName val="South_Africa"/>
      <sheetName val="South_Africa_(EUR)"/>
      <sheetName val="Puerto_Rico"/>
      <sheetName val="Puerto_Rico_(EUR)"/>
      <sheetName val="P&amp;L_consolidated"/>
      <sheetName val="Post2_"/>
      <sheetName val="Tax_rate"/>
      <sheetName val="Scenarios_input"/>
      <sheetName val="Op_Assumptions_EUR"/>
      <sheetName val="Presentation_-_forecast"/>
      <sheetName val="Presentation_DCF"/>
      <sheetName val="Presentation_FCF"/>
      <sheetName val="RELATA_VÉIO"/>
      <sheetName val="CAPEX_CUSTO"/>
      <sheetName val="O_x_R"/>
      <sheetName val="Romania_(EUR)1"/>
      <sheetName val="South_Africa1"/>
      <sheetName val="South_Africa_(EUR)1"/>
      <sheetName val="Puerto_Rico1"/>
      <sheetName val="Puerto_Rico_(EUR)1"/>
      <sheetName val="P&amp;L_consolidated1"/>
      <sheetName val="Post2_1"/>
      <sheetName val="Tax_rate1"/>
      <sheetName val="Scenarios_input1"/>
      <sheetName val="Op_Assumptions_EUR1"/>
      <sheetName val="Presentation_-_forecast1"/>
      <sheetName val="Presentation_DCF1"/>
      <sheetName val="Presentation_FCF1"/>
      <sheetName val="RELATA_VÉIO1"/>
      <sheetName val="CAPEX_CUSTO1"/>
      <sheetName val="O_x_R1"/>
      <sheetName val="Cenarios"/>
      <sheetName val="Plan1"/>
      <sheetName val="Company data"/>
      <sheetName val="Cover"/>
      <sheetName val="PESOS PARA CRONOGRAMA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Summary"/>
      <sheetName val="Romania_(EUR)2"/>
      <sheetName val="South_Africa2"/>
      <sheetName val="South_Africa_(EUR)2"/>
      <sheetName val="Puerto_Rico2"/>
      <sheetName val="Puerto_Rico_(EUR)2"/>
      <sheetName val="P&amp;L_consolidated2"/>
      <sheetName val="Post2_2"/>
      <sheetName val="Tax_rate2"/>
      <sheetName val="Scenarios_input2"/>
      <sheetName val="Op_Assumptions_EUR2"/>
      <sheetName val="Presentation_-_forecast2"/>
      <sheetName val="Presentation_DCF2"/>
      <sheetName val="Presentation_FCF2"/>
      <sheetName val="RELATA_VÉIO2"/>
      <sheetName val="CAPEX_CUSTO2"/>
      <sheetName val="O_x_R2"/>
      <sheetName val="BU TV &amp; Ancillary"/>
      <sheetName val="REqpt03"/>
      <sheetName val="Orcto"/>
      <sheetName val="3.2.ITENS A ACRESCER"/>
      <sheetName val="3.3.ITENS A DIMINUIR"/>
      <sheetName val="3.1.ITENS NOVOS"/>
      <sheetName val="Assump. "/>
      <sheetName val="conssid12-96"/>
      <sheetName val="RESUMO-GERAL-INSUMOS"/>
      <sheetName val="PAVIMENTAÇÃO"/>
      <sheetName val="FCF"/>
      <sheetName val="Inputs"/>
      <sheetName val="P&amp;L"/>
      <sheetName val="         Title              "/>
      <sheetName val="Controls"/>
      <sheetName val="Atual"/>
      <sheetName val="Control Panel"/>
      <sheetName val="Assum"/>
      <sheetName val=" "/>
      <sheetName val="Relatório"/>
      <sheetName val="orçamento"/>
      <sheetName val="DESPESAS-CRONOGRAMA BASE"/>
      <sheetName val="RESUMO-GERAL-SERVIÇOS"/>
      <sheetName val="FECHAMENTO"/>
      <sheetName val="ENCARGOS SOCI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"/>
      <sheetName val="Printout"/>
      <sheetName val="Tab-Scenarios"/>
      <sheetName val="Scenarios"/>
      <sheetName val="Control"/>
      <sheetName val="Scenarios_Summary"/>
      <sheetName val="Tab-AD"/>
      <sheetName val="LNT-Control"/>
      <sheetName val="LNT-AD"/>
      <sheetName val="Tab-Generation"/>
      <sheetName val="SPC-Generation"/>
      <sheetName val="Tab-Magistra"/>
      <sheetName val="Magistra"/>
      <sheetName val="Tab-Macro"/>
      <sheetName val="macroec"/>
      <sheetName val="Tab-Mother"/>
      <sheetName val="Mother_Summary"/>
      <sheetName val="DCF_PP&amp;E"/>
      <sheetName val="WACC"/>
      <sheetName val="Income_St"/>
      <sheetName val="Balance_Sheet"/>
      <sheetName val="Cash_Flow"/>
      <sheetName val="Revenue"/>
      <sheetName val="Energy_Costs"/>
      <sheetName val="Expense_Breakdown"/>
      <sheetName val="Taxes"/>
      <sheetName val="Working_Cap"/>
      <sheetName val="PP&amp;E"/>
      <sheetName val="Debt_Schedule"/>
      <sheetName val="Cap_Structure Stability"/>
      <sheetName val="Shareholder's_Equity"/>
      <sheetName val="Investments"/>
      <sheetName val="Tariff_Revision"/>
      <sheetName val="Tab-Child"/>
      <sheetName val="Child_Summary (2)"/>
      <sheetName val="DCF_PP&amp;E (2)"/>
      <sheetName val="Income_St (2)"/>
      <sheetName val="Balance_Sheet (2)"/>
      <sheetName val="Cash_Flow (2)"/>
      <sheetName val="Revenue (2)"/>
      <sheetName val="Energy_Costs (2)"/>
      <sheetName val="Expense_Breakdown (2)"/>
      <sheetName val="Taxes (2)"/>
      <sheetName val="Working_Cap (2)"/>
      <sheetName val="PP&amp;E (2)"/>
      <sheetName val="Debt_Schedule (2)"/>
      <sheetName val="Cap_Structure Stability (2)"/>
      <sheetName val="Shareholder's_Equity (2)"/>
      <sheetName val="Investments (2)"/>
      <sheetName val="Tariff_Revision (2)"/>
      <sheetName val="Module1"/>
      <sheetName val="Module2"/>
      <sheetName val="P&amp;L consolidated"/>
      <sheetName val="íNDICES"/>
      <sheetName val="SLX_FRETE"/>
      <sheetName val="SLX_PAYMENTCONDITION"/>
      <sheetName val="REqpt03"/>
      <sheetName val="Orcto"/>
      <sheetName val="Cap_Structure_Stability"/>
      <sheetName val="Child_Summary_(2)"/>
      <sheetName val="DCF_PP&amp;E_(2)"/>
      <sheetName val="Income_St_(2)"/>
      <sheetName val="Balance_Sheet_(2)"/>
      <sheetName val="Cash_Flow_(2)"/>
      <sheetName val="Revenue_(2)"/>
      <sheetName val="Energy_Costs_(2)"/>
      <sheetName val="Expense_Breakdown_(2)"/>
      <sheetName val="Taxes_(2)"/>
      <sheetName val="Working_Cap_(2)"/>
      <sheetName val="PP&amp;E_(2)"/>
      <sheetName val="Debt_Schedule_(2)"/>
      <sheetName val="Cap_Structure_Stability_(2)"/>
      <sheetName val="Shareholder's_Equity_(2)"/>
      <sheetName val="Investments_(2)"/>
      <sheetName val="Tariff_Revision_(2)"/>
      <sheetName val="P&amp;L_consolidated"/>
      <sheetName val="Cap_Structure_Stability1"/>
      <sheetName val="Child_Summary_(2)1"/>
      <sheetName val="DCF_PP&amp;E_(2)1"/>
      <sheetName val="Income_St_(2)1"/>
      <sheetName val="Balance_Sheet_(2)1"/>
      <sheetName val="Cash_Flow_(2)1"/>
      <sheetName val="Revenue_(2)1"/>
      <sheetName val="Energy_Costs_(2)1"/>
      <sheetName val="Expense_Breakdown_(2)1"/>
      <sheetName val="Taxes_(2)1"/>
      <sheetName val="Working_Cap_(2)1"/>
      <sheetName val="PP&amp;E_(2)1"/>
      <sheetName val="Debt_Schedule_(2)1"/>
      <sheetName val="Cap_Structure_Stability_(2)1"/>
      <sheetName val="Shareholder's_Equity_(2)1"/>
      <sheetName val="Investments_(2)1"/>
      <sheetName val="Tariff_Revision_(2)1"/>
      <sheetName val="P&amp;L_consolidated1"/>
      <sheetName val="ENCARGOS SOCIAIS"/>
      <sheetName val="DESPESAS-CRONOGRAMA BASE"/>
      <sheetName val="Modelnew52_BASE_CashPayout"/>
      <sheetName val="         Title              "/>
      <sheetName val="Control Panel"/>
      <sheetName val="Atual"/>
      <sheetName val="Cap_Structure_Stability2"/>
      <sheetName val="Child_Summary_(2)2"/>
      <sheetName val="DCF_PP&amp;E_(2)2"/>
      <sheetName val="Income_St_(2)2"/>
      <sheetName val="Balance_Sheet_(2)2"/>
      <sheetName val="Cash_Flow_(2)2"/>
      <sheetName val="Revenue_(2)2"/>
      <sheetName val="Energy_Costs_(2)2"/>
      <sheetName val="Expense_Breakdown_(2)2"/>
      <sheetName val="Taxes_(2)2"/>
      <sheetName val="Working_Cap_(2)2"/>
      <sheetName val="PP&amp;E_(2)2"/>
      <sheetName val="Debt_Schedule_(2)2"/>
      <sheetName val="Cap_Structure_Stability_(2)2"/>
      <sheetName val="Shareholder's_Equity_(2)2"/>
      <sheetName val="Investments_(2)2"/>
      <sheetName val="Tariff_Revision_(2)2"/>
      <sheetName val="P&amp;L_consolidated2"/>
      <sheetName val="AbertInvest"/>
      <sheetName val="Plan1"/>
      <sheetName val="RetrieveParameters"/>
      <sheetName val="Names"/>
      <sheetName val="base_folha"/>
      <sheetName val="parameters"/>
      <sheetName val="RELATA VÉIO"/>
      <sheetName val="APLICAÇÃO"/>
      <sheetName val="3.2.ITENS A ACRESCER"/>
      <sheetName val="3.3.ITENS A DIMINUIR"/>
      <sheetName val="3.1.ITENS NOVOS"/>
      <sheetName val="Paramètres généraux"/>
      <sheetName val="RESUMO-GERAL-INSUMOS"/>
      <sheetName val="Insumos"/>
      <sheetName val="BD"/>
      <sheetName val="Curv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Val summary"/>
      <sheetName val="DCF Title"/>
      <sheetName val="Detailed P&amp;L"/>
      <sheetName val="DCF Assumptions"/>
      <sheetName val="DCF P&amp;L"/>
      <sheetName val="DCF BS"/>
      <sheetName val="DCF Cashflow"/>
      <sheetName val="PV Calcs"/>
      <sheetName val="WACC (2)"/>
      <sheetName val="Synergies (3)"/>
      <sheetName val="Synergies (2)"/>
      <sheetName val="Cocos Title"/>
      <sheetName val="CoCo Multiples"/>
      <sheetName val="CoCo Base Data"/>
      <sheetName val="CoCo Activities"/>
      <sheetName val="CoTrans Title"/>
      <sheetName val="CoTrans Multiples"/>
      <sheetName val="CoTrans Base Data"/>
      <sheetName val="&lt;&lt;Base data, don't print&gt;&gt;"/>
      <sheetName val="US business old"/>
      <sheetName val="NP North"/>
      <sheetName val="NP south"/>
      <sheetName val="Krems"/>
      <sheetName val="USA"/>
      <sheetName val="China"/>
      <sheetName val="Aggregation"/>
      <sheetName val="Polyester total"/>
      <sheetName val="WACC"/>
      <sheetName val="Synergies"/>
      <sheetName val="fixed costs"/>
      <sheetName val="Macros"/>
      <sheetName val="CONSSID12-96"/>
      <sheetName val="Manual"/>
      <sheetName val="Val_summary"/>
      <sheetName val="DCF_Title"/>
      <sheetName val="Detailed_P&amp;L"/>
      <sheetName val="DCF_Assumptions"/>
      <sheetName val="DCF_P&amp;L"/>
      <sheetName val="DCF_BS"/>
      <sheetName val="DCF_Cashflow"/>
      <sheetName val="PV_Calcs"/>
      <sheetName val="WACC_(2)"/>
      <sheetName val="Synergies_(3)"/>
      <sheetName val="Synergies_(2)"/>
      <sheetName val="Cocos_Title"/>
      <sheetName val="CoCo_Multiples"/>
      <sheetName val="CoCo_Base_Data"/>
      <sheetName val="CoCo_Activities"/>
      <sheetName val="CoTrans_Title"/>
      <sheetName val="CoTrans_Multiples"/>
      <sheetName val="CoTrans_Base_Data"/>
      <sheetName val="&lt;&lt;Base_data,_don't_print&gt;&gt;"/>
      <sheetName val="US_business_old"/>
      <sheetName val="NP_North"/>
      <sheetName val="NP_south"/>
      <sheetName val="Polyester_total"/>
      <sheetName val="fixed_costs"/>
      <sheetName val="Pendencias MOdelo"/>
      <sheetName val="Painel de Performance"/>
      <sheetName val="Apresentação"/>
      <sheetName val="Dem. Fin."/>
      <sheetName val="Entrada de Dados"/>
      <sheetName val="Receita"/>
      <sheetName val="Capex"/>
      <sheetName val="Dados Retroativos"/>
      <sheetName val="Crono. Físico Financ CAPEX"/>
      <sheetName val="Check Formulas"/>
      <sheetName val="Resumo Econ-Financ"/>
      <sheetName val="Infos Gerais"/>
      <sheetName val="Perg. e resp."/>
      <sheetName val="Apresentação old"/>
      <sheetName val="Premissas"/>
      <sheetName val="Dívida Existente"/>
      <sheetName val="Novas Dívidas"/>
      <sheetName val="Kgiro"/>
      <sheetName val="Impostos Parcelados"/>
      <sheetName val="Cenarios Consol"/>
      <sheetName val="Input Cen 0"/>
      <sheetName val="Ônus_Outorga"/>
      <sheetName val="Demais Financ"/>
      <sheetName val="Dividendos+JSCP"/>
      <sheetName val="Depreciação"/>
      <sheetName val="Impostos"/>
      <sheetName val="Conta Reserva"/>
      <sheetName val="PL"/>
      <sheetName val="Equivalencia"/>
      <sheetName val="ppt."/>
      <sheetName val="DADOS_DASH"/>
      <sheetName val="Dados"/>
      <sheetName val="WACC_PCM"/>
      <sheetName val="Inputs"/>
      <sheetName val="FluxoCaixaIndexado"/>
      <sheetName val="Orcto"/>
      <sheetName val="parameters"/>
      <sheetName val="Opções"/>
      <sheetName val="Oper"/>
      <sheetName val="Assum"/>
      <sheetName val="orç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3"/>
      <sheetName val="Comparativo 2008a2009"/>
      <sheetName val="Plan1"/>
      <sheetName val="Menu"/>
      <sheetName val="Control"/>
      <sheetName val="Dia4"/>
      <sheetName val="P&amp;L consolidated"/>
      <sheetName val="1.P&amp;L"/>
      <sheetName val="Buy Out Overview"/>
      <sheetName val="Comparativo_2008a2009"/>
      <sheetName val="P&amp;L_consolidated"/>
      <sheetName val="1_P&amp;L"/>
      <sheetName val="Buy_Out_Overview"/>
      <sheetName val="Comparativo_2008a20091"/>
      <sheetName val="P&amp;L_consolidated1"/>
      <sheetName val="1_P&amp;L1"/>
      <sheetName val="Buy_Out_Overview1"/>
      <sheetName val="ENCARGOS SOCIAIS"/>
      <sheetName val="RealOut02"/>
      <sheetName val="FCF"/>
      <sheetName val="Inputs"/>
      <sheetName val="P&amp;L"/>
      <sheetName val="BS"/>
      <sheetName val="parameters"/>
      <sheetName val="base_folha"/>
      <sheetName val="Comparativo_2008a20092"/>
      <sheetName val="P&amp;L_consolidated2"/>
      <sheetName val="1_P&amp;L2"/>
      <sheetName val="Buy_Out_Overview2"/>
      <sheetName val="Constants"/>
      <sheetName val="POP cost"/>
      <sheetName val="REqpt03"/>
      <sheetName val="Orcto"/>
      <sheetName val="Relatório Mensal 2011"/>
      <sheetName val="Controls"/>
      <sheetName val="AbertInvest"/>
      <sheetName val="Control Panel"/>
      <sheetName val="quadro ii "/>
      <sheetName val="ENGENH"/>
      <sheetName val="DCCU"/>
      <sheetName val="Orçamento Real"/>
      <sheetName val="Emop 1105"/>
      <sheetName val="fator k"/>
      <sheetName val="anex v plan. equipam."/>
      <sheetName val="anex. i lim. sup"/>
      <sheetName val="anex viii encargos soc"/>
      <sheetName val="CUSTO ZONA SUL"/>
      <sheetName val="Parâmetros"/>
      <sheetName val="O x R"/>
      <sheetName val="CAPEX CUS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Cap"/>
      <sheetName val="LBO"/>
      <sheetName val="DCF"/>
      <sheetName val="Inflation"/>
      <sheetName val="Dados"/>
      <sheetName val="Control"/>
      <sheetName val="Inputs"/>
      <sheetName val="FCF"/>
      <sheetName val="BS"/>
      <sheetName val="Dia4"/>
      <sheetName val="Base Data"/>
      <sheetName val="Base_Data"/>
      <sheetName val="Base_Data1"/>
      <sheetName val="DCCU"/>
      <sheetName val="BDG"/>
      <sheetName val="ConsRot"/>
      <sheetName val="Orc"/>
      <sheetName val="RetrieveParameters"/>
      <sheetName val="Names"/>
      <sheetName val="Controls"/>
      <sheetName val="Base_Data2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1.P&amp;L"/>
      <sheetName val="Buy Out Overview"/>
      <sheetName val="ENCARGOS SOCIAIS"/>
      <sheetName val="APLICAÇÃO"/>
      <sheetName val="Company data"/>
      <sheetName val="Cover"/>
      <sheetName val="Assum"/>
      <sheetName val="AbertInvest"/>
      <sheetName val="Parameters"/>
      <sheetName val="FICBIOM"/>
      <sheetName val="Plan2"/>
      <sheetName val="Plan1"/>
      <sheetName val="planilha_m. maneta"/>
      <sheetName val="FERIADOS"/>
      <sheetName val="Paramètres généraux"/>
      <sheetName val="MAPÃO"/>
      <sheetName val="Apresentação"/>
      <sheetName val="SIIG 2015"/>
      <sheetName val="SALARIOS"/>
      <sheetName val="Wolters Kluwer education (v0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Inputs"/>
      <sheetName val="P&amp;L"/>
      <sheetName val="Dados"/>
      <sheetName val="FCF"/>
      <sheetName val="BS"/>
      <sheetName val="OTHER TABLES"/>
      <sheetName val="Parameters"/>
      <sheetName val="OTHER_TABLES"/>
      <sheetName val="OTHER_TABLES1"/>
      <sheetName val="P&amp;L consolidated"/>
      <sheetName val="APLICAÇÃO"/>
      <sheetName val="Assump. "/>
      <sheetName val="Controls"/>
      <sheetName val="Plan1"/>
      <sheetName val="OTHER_TABLES2"/>
      <sheetName val="Base Data"/>
      <sheetName val="RealOut02"/>
      <sheetName val="DCF Assumptions"/>
      <sheetName val="PV Calcs"/>
      <sheetName val="FERIADOS"/>
      <sheetName val="Paramètres généraux"/>
      <sheetName val="REqpt03"/>
      <sheetName val="Orcto"/>
      <sheetName val="Premissas"/>
      <sheetName val="Cargo CC Set"/>
      <sheetName val="RetrieveParameters"/>
      <sheetName val="Names"/>
      <sheetName val="Input"/>
      <sheetName val="SIIG 2015"/>
      <sheetName val="SALARIOS"/>
      <sheetName val="Orçamento 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g"/>
      <sheetName val="Orcto"/>
      <sheetName val="Atual"/>
      <sheetName val="2003"/>
      <sheetName val="Eqptos"/>
      <sheetName val="Oper"/>
      <sheetName val="Inputs"/>
      <sheetName val="Paramètres généraux"/>
      <sheetName val="P&amp;L"/>
      <sheetName val="FluxoCaixaIndexado"/>
      <sheetName val="Paramètres_généraux"/>
      <sheetName val="Paramètres_généraux1"/>
      <sheetName val="InvEngFev04"/>
      <sheetName val="Orçamento Real"/>
      <sheetName val="eco-fin"/>
      <sheetName val="conssid12-96"/>
      <sheetName val="fluxo de caixa"/>
      <sheetName val="Company data"/>
      <sheetName val="Cover"/>
      <sheetName val="Parameters"/>
      <sheetName val="Paramètres_généraux2"/>
      <sheetName val="Controls"/>
      <sheetName val="P&amp;L consolidated"/>
      <sheetName val="BDG"/>
      <sheetName val="ConsRot"/>
      <sheetName val="Orc"/>
      <sheetName val="1.P&amp;L"/>
      <sheetName val="Buy Out Overview"/>
      <sheetName val="Plan1"/>
      <sheetName val="Dados"/>
      <sheetName val="FERIADOS"/>
      <sheetName val="APLICAÇÃO"/>
      <sheetName val="DESPESAS-CRONOGRAMA BASE"/>
      <sheetName val="Curvas"/>
      <sheetName val="SALARIOS"/>
      <sheetName val="Imobiliz"/>
      <sheetName val="planilha_3 linha "/>
      <sheetName val="planilha_coluba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 dos Projetos"/>
      <sheetName val="Proj1 - Aumento de Receita"/>
      <sheetName val="Proj1 - Premissas - Indu"/>
      <sheetName val="Proj1 - Premissas - Oeste"/>
      <sheetName val="Proj2 - Aumento de Receita"/>
      <sheetName val="Proj2 - Premissas"/>
      <sheetName val="Proj3 - Redução de Custos"/>
      <sheetName val="Criterio de Class Risco"/>
      <sheetName val="Calculos - TMA"/>
      <sheetName val="Glossario"/>
      <sheetName val="Plan2"/>
      <sheetName val="Proj3 - Premissas - Lageado"/>
      <sheetName val="Proj3 - Premissas - Bandeira"/>
      <sheetName val="Resumo"/>
      <sheetName val="Orcto"/>
      <sheetName val="Oper"/>
      <sheetName val="Plan1"/>
      <sheetName val="RESUMEN"/>
      <sheetName val="Paramètres généraux"/>
      <sheetName val="Sheet2"/>
      <sheetName val="Portfolio_dos_Projetos"/>
      <sheetName val="Proj1_-_Aumento_de_Receita"/>
      <sheetName val="Proj1_-_Premissas_-_Indu"/>
      <sheetName val="Proj1_-_Premissas_-_Oeste"/>
      <sheetName val="Proj2_-_Aumento_de_Receita"/>
      <sheetName val="Proj2_-_Premissas"/>
      <sheetName val="Proj3_-_Redução_de_Custos"/>
      <sheetName val="Criterio_de_Class_Risco"/>
      <sheetName val="Calculos_-_TMA"/>
      <sheetName val="Proj3_-_Premissas_-_Lageado"/>
      <sheetName val="Proj3_-_Premissas_-_Bandeira"/>
      <sheetName val="Paramètres_généraux"/>
      <sheetName val="Portfolio_dos_Projetos1"/>
      <sheetName val="Proj1_-_Aumento_de_Receita1"/>
      <sheetName val="Proj1_-_Premissas_-_Indu1"/>
      <sheetName val="Proj1_-_Premissas_-_Oeste1"/>
      <sheetName val="Proj2_-_Aumento_de_Receita1"/>
      <sheetName val="Proj2_-_Premissas1"/>
      <sheetName val="Proj3_-_Redução_de_Custos1"/>
      <sheetName val="Criterio_de_Class_Risco1"/>
      <sheetName val="Calculos_-_TMA1"/>
      <sheetName val="Proj3_-_Premissas_-_Lageado1"/>
      <sheetName val="Proj3_-_Premissas_-_Bandeira1"/>
      <sheetName val="Paramètres_généraux1"/>
      <sheetName val="APLICAÇÃO"/>
      <sheetName val="Curvas"/>
      <sheetName val="         Title              "/>
      <sheetName val="Projetos de Maximização - Viabi"/>
      <sheetName val="Portfolio_dos_Projetos2"/>
      <sheetName val="Proj1_-_Aumento_de_Receita2"/>
      <sheetName val="Proj1_-_Premissas_-_Indu2"/>
      <sheetName val="Proj1_-_Premissas_-_Oeste2"/>
      <sheetName val="Proj2_-_Aumento_de_Receita2"/>
      <sheetName val="Proj2_-_Premissas2"/>
      <sheetName val="Proj3_-_Redução_de_Custos2"/>
      <sheetName val="Criterio_de_Class_Risco2"/>
      <sheetName val="Calculos_-_TMA2"/>
      <sheetName val="Proj3_-_Premissas_-_Lageado2"/>
      <sheetName val="Proj3_-_Premissas_-_Bandeira2"/>
      <sheetName val="Paramètres_généraux2"/>
      <sheetName val="FluxoCaixaIndexado"/>
      <sheetName val="Dados"/>
      <sheetName val="Assump. "/>
      <sheetName val="Base Data"/>
      <sheetName val="FCF"/>
      <sheetName val="Input"/>
      <sheetName val="Parameters"/>
      <sheetName val="Company data"/>
      <sheetName val="Cover"/>
      <sheetName val="RESUMO-GERAL-INSUMOS"/>
      <sheetName val="ENCARGOS SOCIAIS"/>
      <sheetName val="DESPESAS-CRONOGRAMA BASE"/>
      <sheetName val="planilha_ipiiba"/>
      <sheetName val="planilha_m. man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 &amp; Ancillary"/>
      <sheetName val="afschr TV "/>
      <sheetName val="Overige"/>
      <sheetName val="Film"/>
      <sheetName val="Marketing Film"/>
      <sheetName val="film status tov le 3"/>
      <sheetName val="Rental"/>
      <sheetName val="Sell-thru"/>
      <sheetName val="Marketing Sell Thru "/>
      <sheetName val="Plan2"/>
      <sheetName val="O x R"/>
      <sheetName val="CAPEX CUSTO"/>
      <sheetName val="Orcto"/>
      <sheetName val="RESUMEN"/>
      <sheetName val="Oper"/>
      <sheetName val="TV_&amp;_Ancillary"/>
      <sheetName val="afschr_TV_"/>
      <sheetName val="Marketing_Film"/>
      <sheetName val="film_status_tov_le_3"/>
      <sheetName val="Marketing_Sell_Thru_"/>
      <sheetName val="O_x_R"/>
      <sheetName val="CAPEX_CUSTO"/>
      <sheetName val="TV_&amp;_Ancillary1"/>
      <sheetName val="afschr_TV_1"/>
      <sheetName val="Marketing_Film1"/>
      <sheetName val="film_status_tov_le_31"/>
      <sheetName val="Marketing_Sell_Thru_1"/>
      <sheetName val="O_x_R1"/>
      <sheetName val="CAPEX_CUSTO1"/>
      <sheetName val="Inputs"/>
      <sheetName val="SALARIOS"/>
      <sheetName val="         Title              "/>
      <sheetName val="RealOut02"/>
      <sheetName val="Base data"/>
      <sheetName val="TV_&amp;_Ancillary2"/>
      <sheetName val="afschr_TV_2"/>
      <sheetName val="Marketing_Film2"/>
      <sheetName val="film_status_tov_le_32"/>
      <sheetName val="Marketing_Sell_Thru_2"/>
      <sheetName val="O_x_R2"/>
      <sheetName val="CAPEX_CUSTO2"/>
      <sheetName val="Control Panel"/>
      <sheetName val="Sheet2"/>
      <sheetName val="APLICAÇÃO"/>
      <sheetName val="Parameters"/>
      <sheetName val="AbertInvest"/>
      <sheetName val="Resultado"/>
      <sheetName val="Plan1"/>
      <sheetName val="anterior"/>
      <sheetName val="forecast"/>
      <sheetName val="orçamento"/>
      <sheetName val="atual"/>
      <sheetName val="Insumos"/>
      <sheetName val="SCO0504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adicional sobre materiais"/>
      <sheetName val="P&amp;L"/>
      <sheetName val="Curvas"/>
      <sheetName val="REQUERIMENTO TERMO DE REF"/>
      <sheetName val="Control"/>
      <sheetName val="planilha_m. maneta"/>
      <sheetName val="Composi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D5B"/>
      <sheetName val="Depreciação"/>
      <sheetName val="Capa"/>
      <sheetName val="Orcto"/>
      <sheetName val="Ctrl"/>
      <sheetName val="Overige"/>
      <sheetName val="SLX_PAYMENTCONDITION"/>
      <sheetName val="Plan2"/>
      <sheetName val="Projeto"/>
      <sheetName val="RESUMEN"/>
      <sheetName val="FLUXO  DIÁRIO"/>
      <sheetName val="Summary_T"/>
      <sheetName val="Base Data"/>
      <sheetName val="FLUXO__DIÁRIO"/>
      <sheetName val="Base_Data"/>
      <sheetName val="FLUXO__DIÁRIO1"/>
      <sheetName val="Base_Data1"/>
      <sheetName val="FCF"/>
      <sheetName val="Inputs"/>
      <sheetName val="P&amp;L"/>
      <sheetName val="BS"/>
      <sheetName val="Curvas"/>
      <sheetName val="BDG"/>
      <sheetName val="ConsRot"/>
      <sheetName val="Orc"/>
      <sheetName val="BU TV &amp; Ancillary"/>
      <sheetName val="FLUXO__DIÁRIO2"/>
      <sheetName val="Base_Data2"/>
      <sheetName val="Oper"/>
      <sheetName val="Plan1"/>
      <sheetName val="         Title              "/>
      <sheetName val="planilha_ipiiba"/>
      <sheetName val="planilha_m. maneta"/>
      <sheetName val="FLUXO__DIÁRIO5"/>
      <sheetName val="Base_Data5"/>
      <sheetName val="BU_TV_&amp;_Ancillary2"/>
      <sheetName val="_________Title______________2"/>
      <sheetName val="FLUXO__DIÁRIO3"/>
      <sheetName val="Base_Data3"/>
      <sheetName val="BU_TV_&amp;_Ancillary"/>
      <sheetName val="_________Title______________"/>
      <sheetName val="FLUXO__DIÁRIO4"/>
      <sheetName val="Base_Data4"/>
      <sheetName val="BU_TV_&amp;_Ancillary1"/>
      <sheetName val="_________Title______________1"/>
      <sheetName val="FLUXO__DIÁRIO6"/>
      <sheetName val="Base_Data6"/>
      <sheetName val="BU_TV_&amp;_Ancillary3"/>
      <sheetName val="_________Title______________3"/>
      <sheetName val="FluxoCaixaIndexado"/>
      <sheetName val="FICBIOM"/>
      <sheetName val="Assump. "/>
      <sheetName val="REqpt03"/>
      <sheetName val="Parameters"/>
      <sheetName val="anterior"/>
      <sheetName val="orçamento"/>
      <sheetName val="atual"/>
      <sheetName val="FLUXO__DIÁRIO7"/>
      <sheetName val="Base_Data7"/>
      <sheetName val="BU_TV_&amp;_Ancillary4"/>
      <sheetName val="_________Title______________4"/>
      <sheetName val="Assump__"/>
      <sheetName val="RealOut02"/>
      <sheetName val="SALARIOS"/>
      <sheetName val="Paramètres généraux"/>
      <sheetName val="memo"/>
      <sheetName val="Emop 1105"/>
      <sheetName val="Dados"/>
      <sheetName val="Preço Venda - Insumos"/>
      <sheetName val="Preço - ADM"/>
      <sheetName val="rerratificação"/>
      <sheetName val="resumo funasa"/>
      <sheetName val="REQUERIMENTO TERMO DE REF"/>
      <sheetName val="Predio_02_and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Dados"/>
      <sheetName val="Capa"/>
      <sheetName val="SLX_PAYMENTCONDITION"/>
      <sheetName val="Overige"/>
      <sheetName val="Cenarios"/>
      <sheetName val="Plan2"/>
      <sheetName val="Paramètres généraux"/>
      <sheetName val="Resumo do Consolidado"/>
      <sheetName val="REqpt03"/>
      <sheetName val="Orcto"/>
      <sheetName val="Assump. "/>
      <sheetName val="Constants"/>
      <sheetName val="POP cost"/>
      <sheetName val="parameters"/>
      <sheetName val="Summary_T"/>
      <sheetName val="Curvas"/>
      <sheetName val="PlanilhaFinal"/>
      <sheetName val="         Title              "/>
      <sheetName val="Sheet2"/>
      <sheetName val="Controls"/>
      <sheetName val="RetrieveParameters"/>
      <sheetName val="Names"/>
      <sheetName val="Base data"/>
      <sheetName val="Index"/>
      <sheetName val="1. Instellingen"/>
      <sheetName val="Orçamento Real"/>
      <sheetName val="PROJETO"/>
      <sheetName val="SALARIOS"/>
      <sheetName val="P&amp;L"/>
      <sheetName val="DESPESAS-CRONOGRAMA BASE"/>
      <sheetName val="REQUERIMENTO TERMO DE 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InvestimEng"/>
      <sheetName val="P&amp;L"/>
      <sheetName val="SLX_PAYMENTCONDITION"/>
      <sheetName val="CAPEX CUSTO"/>
      <sheetName val="O x R"/>
      <sheetName val="Capa"/>
      <sheetName val="CAPEX_CUSTO"/>
      <sheetName val="O_x_R"/>
      <sheetName val="CAPEX_CUSTO1"/>
      <sheetName val="O_x_R1"/>
      <sheetName val="SALARIOS"/>
      <sheetName val="REqpt03"/>
      <sheetName val="AbertInvest"/>
      <sheetName val="Orcto"/>
      <sheetName val="eco-fin"/>
      <sheetName val="conssid12-96"/>
      <sheetName val="fluxo de caixa"/>
      <sheetName val="CAPEX_CUSTO2"/>
      <sheetName val="O_x_R2"/>
      <sheetName val="Cenarios"/>
      <sheetName val="Overige"/>
      <sheetName val="FCF"/>
      <sheetName val="Inputs"/>
      <sheetName val="BS"/>
      <sheetName val="Oper"/>
      <sheetName val="Plan1"/>
      <sheetName val="Controls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PESOS PARA CRONOGRAMA"/>
      <sheetName val="Dados"/>
      <sheetName val="REQUERIMENTO TERMO DE REF"/>
      <sheetName val="Resumo do Consolidado"/>
      <sheetName val="CUSTO ZONA S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Inputs"/>
      <sheetName val="Dados"/>
      <sheetName val="Imobiliz"/>
      <sheetName val="SALARIOS"/>
      <sheetName val="PAVIMENTAÇÃO"/>
      <sheetName val="AbertInvest"/>
      <sheetName val="PESOS PARA CRONOGRAMA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Cargo CC Set"/>
      <sheetName val="CAPEX CUSTO"/>
      <sheetName val="O x R"/>
      <sheetName val="Capa"/>
      <sheetName val="Composição"/>
      <sheetName val="REqpt03"/>
      <sheetName val="Orcto"/>
      <sheetName val="Index"/>
      <sheetName val="1. Instellingen"/>
      <sheetName val="Summary_T"/>
      <sheetName val="parameters"/>
      <sheetName val="Company data"/>
      <sheetName val="Cover"/>
      <sheetName val="cvmd_md3"/>
      <sheetName val="BU TV &amp; Ancillary"/>
      <sheetName val="Summary"/>
      <sheetName val="Resp"/>
      <sheetName val="Plan2"/>
      <sheetName val="Oper"/>
      <sheetName val="CAT EMOP"/>
      <sheetName val="EMOP_201209_ser"/>
      <sheetName val="0 - PUC"/>
      <sheetName val="SINAPI"/>
      <sheetName val="REQUERIMENTO TERMO DE REF"/>
      <sheetName val="Resumo do Consolidado"/>
      <sheetName val="ENCARGOS SOCIAIS"/>
      <sheetName val="Overi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"/>
      <sheetName val="Bal-NL"/>
      <sheetName val="Imobiliz"/>
      <sheetName val="Abert.Mensal Investim "/>
      <sheetName val="Invest Apres"/>
      <sheetName val="Pessoal"/>
      <sheetName val="Receita"/>
      <sheetName val="NIC"/>
      <sheetName val="Dados"/>
      <sheetName val="GrupoDiret"/>
      <sheetName val="GastosContab"/>
      <sheetName val="ReclassifGerencial"/>
      <sheetName val="FinalGerencial"/>
      <sheetName val="DCF Assumptions"/>
      <sheetName val="PV Calcs"/>
      <sheetName val="Oper"/>
      <sheetName val="Abert_Mensal_Investim_"/>
      <sheetName val="Invest_Apres"/>
      <sheetName val="DCF_Assumptions"/>
      <sheetName val="PV_Calcs"/>
      <sheetName val="Abert_Mensal_Investim_1"/>
      <sheetName val="Invest_Apres1"/>
      <sheetName val="DCF_Assumptions1"/>
      <sheetName val="PV_Calcs1"/>
      <sheetName val="2002CB"/>
      <sheetName val="orçamento"/>
      <sheetName val="Control"/>
      <sheetName val="Abert_Mensal_Investim_2"/>
      <sheetName val="Invest_Apres2"/>
      <sheetName val="DCF_Assumptions2"/>
      <sheetName val="PV_Calcs2"/>
      <sheetName val="Capa"/>
      <sheetName val="Cargo CC Set"/>
      <sheetName val="aux"/>
      <sheetName val="         Title              "/>
      <sheetName val="P&amp;L"/>
      <sheetName val="P&amp;L consolidated"/>
      <sheetName val="Cenarios"/>
      <sheetName val="FCF"/>
      <sheetName val="Inputs"/>
      <sheetName val="BS"/>
      <sheetName val="CHUQ"/>
      <sheetName val="DADOS COLETATO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Emop0705"/>
      <sheetName val="RP-1 SB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Orcto"/>
      <sheetName val="P&amp;L consolidated"/>
      <sheetName val="P&amp;L_consolidated"/>
      <sheetName val="P&amp;L_consolidated1"/>
      <sheetName val="REQUERIMENTO TERMO DE REF"/>
      <sheetName val="REqpt03"/>
      <sheetName val="LD-PS-PMC-RMA"/>
      <sheetName val="         Title              "/>
      <sheetName val="Controls"/>
      <sheetName val="P&amp;L_consolidated2"/>
      <sheetName val="DADOS"/>
      <sheetName val="Imobiliz"/>
      <sheetName val="SALARIOS"/>
      <sheetName val="Reurbanização"/>
      <sheetName val="AbertInvest"/>
      <sheetName val="Cenarios"/>
      <sheetName val="Base data"/>
      <sheetName val="InvestEngSet02..."/>
      <sheetName val="Constants"/>
      <sheetName val="POP cost"/>
      <sheetName val="Inputs"/>
      <sheetName val="Resumo do Consolidado"/>
      <sheetName val="Summary_T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FCF"/>
      <sheetName val="Input"/>
      <sheetName val="Plan2"/>
      <sheetName val="Overige"/>
      <sheetName val="Insumos"/>
      <sheetName val="ENGENH"/>
      <sheetName val="Ca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Overige"/>
      <sheetName val="Control"/>
      <sheetName val="Plan2"/>
      <sheetName val="1.P&amp;L"/>
      <sheetName val="Buy Out Overview"/>
      <sheetName val="P&amp;L consolidated"/>
      <sheetName val="         Title              "/>
      <sheetName val="Control Panel"/>
      <sheetName val="REQUERIMENTO TERMO DE REF"/>
      <sheetName val="AbertInvest"/>
      <sheetName val="Summary_T"/>
      <sheetName val="CAPEX CUSTO"/>
      <sheetName val="O x R"/>
      <sheetName val="BU TV &amp; Ancillary"/>
      <sheetName val="RealOut02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Orcto"/>
      <sheetName val="Curvas"/>
      <sheetName val="Capa"/>
      <sheetName val="RESUMO-GERAL-INSUMOS"/>
      <sheetName val="parameters"/>
      <sheetName val="Apoio"/>
      <sheetName val="Empreiteiro"/>
      <sheetName val="Resumo do Consolidado"/>
      <sheetName val="Dados"/>
      <sheetName val="Insumos"/>
      <sheetName val="InvestEngAgo02..."/>
      <sheetName val="PAVIMENT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Capa"/>
      <sheetName val="Dados"/>
      <sheetName val="Resumo do Consolidado"/>
      <sheetName val="Base Data"/>
      <sheetName val="Control"/>
      <sheetName val="FCF"/>
      <sheetName val="Inputs"/>
      <sheetName val="P&amp;L"/>
      <sheetName val="BS"/>
      <sheetName val="parameters"/>
      <sheetName val="Resultado"/>
      <sheetName val="Plan2"/>
      <sheetName val="REqpt03"/>
      <sheetName val="Orcto"/>
      <sheetName val="Summary"/>
      <sheetName val="Imobiliz"/>
      <sheetName val="Constants"/>
      <sheetName val="POP cost"/>
      <sheetName val="BDG"/>
      <sheetName val="ConsRot"/>
      <sheetName val="Orc"/>
      <sheetName val="conssid12-96"/>
      <sheetName val="base_folha"/>
      <sheetName val="Overige"/>
      <sheetName val="SALARIOS"/>
      <sheetName val="Parâmetros"/>
      <sheetName val="InvestEngJul02..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jeto1"/>
      <sheetName val="Opções"/>
      <sheetName val="Premissas_Proj1"/>
      <sheetName val="Projeto2"/>
      <sheetName val="Premissas_Proj2"/>
      <sheetName val="Projeto3"/>
      <sheetName val="Premissas_Proj3"/>
      <sheetName val="Projeto4"/>
      <sheetName val="Premissas_Proj4"/>
      <sheetName val="Projeto5"/>
      <sheetName val="Premissas_Proj5"/>
      <sheetName val="Projeto6"/>
      <sheetName val="Premissas_Proj6"/>
      <sheetName val="Projeto7"/>
      <sheetName val="Premissas_Proj7"/>
      <sheetName val="Projeto8"/>
      <sheetName val="Premissas_Proj8"/>
      <sheetName val="Projeto9"/>
      <sheetName val="Premissas_Proj9"/>
      <sheetName val="Projeto10"/>
      <sheetName val="Premissas_Proj10"/>
      <sheetName val="Projeto11"/>
      <sheetName val="Premissas_Proj11"/>
      <sheetName val="Projeto12"/>
      <sheetName val="Premissas_Proj12"/>
      <sheetName val="Projeto13"/>
      <sheetName val="Premissas_Proj13"/>
      <sheetName val="Projeto14"/>
      <sheetName val="Premissas_Proj14"/>
      <sheetName val="Projeto15"/>
      <sheetName val="Premissas_Proj15"/>
      <sheetName val="Projeto16"/>
      <sheetName val="Premissas_Proj16"/>
      <sheetName val="Projeto17"/>
      <sheetName val="Premissas_Proj17"/>
      <sheetName val="Projeto18"/>
      <sheetName val="Premissas_Proj18"/>
      <sheetName val="Projeto19"/>
      <sheetName val="Premissas_Proj19"/>
      <sheetName val="Projeto20"/>
      <sheetName val="Premissas_Proj20"/>
      <sheetName val="Projeto21"/>
      <sheetName val="Premissas_Proj21"/>
      <sheetName val="Projeto22"/>
      <sheetName val="Premissas_Proj22"/>
      <sheetName val="Projeto23"/>
      <sheetName val="Premissas_Proj23"/>
      <sheetName val="Projeto24"/>
      <sheetName val="Premissas_Proj24"/>
      <sheetName val="Projeto25"/>
      <sheetName val="Premissas_Proj25"/>
      <sheetName val="Projeto26"/>
      <sheetName val="Premissas_Proj26"/>
      <sheetName val="Projeto27"/>
      <sheetName val="Premissas_Proj27"/>
      <sheetName val="Projeto28"/>
      <sheetName val="Premissas_Proj28"/>
      <sheetName val="Projeto29"/>
      <sheetName val="Premissas_Proj29"/>
      <sheetName val="Projeto30"/>
      <sheetName val="Premissas_Proj30-1"/>
      <sheetName val="Premissas_Proj30-2"/>
      <sheetName val="Premissas_Proj30-3"/>
      <sheetName val="Projeto31"/>
      <sheetName val="Premissas_Proj31"/>
      <sheetName val="Consolidado"/>
      <sheetName val="orçamento"/>
      <sheetName val="P&amp;L"/>
      <sheetName val="Overige"/>
      <sheetName val="Parameters"/>
      <sheetName val="Dados"/>
      <sheetName val="Base Data"/>
      <sheetName val="RetrieveParameters"/>
      <sheetName val="Names"/>
      <sheetName val="Resumo do Consolidado"/>
      <sheetName val="1.P&amp;L"/>
      <sheetName val="Buy Out Overview"/>
      <sheetName val="Orcto"/>
      <sheetName val="P&amp;L consolidated"/>
      <sheetName val="Assump. "/>
      <sheetName val="Resultado"/>
      <sheetName val="Controls"/>
      <sheetName val="Composição"/>
      <sheetName val="Avaliação de investimentos-2011"/>
      <sheetName val="RESUMO-GERAL-INSUMOS"/>
      <sheetName val="PAVIMENTAÇÃO"/>
      <sheetName val="MCBR"/>
      <sheetName val="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_Comb"/>
      <sheetName val="Summary_Comb"/>
      <sheetName val="FCF_Comb"/>
      <sheetName val="P&amp;L_Comb"/>
      <sheetName val="BS_Comb"/>
      <sheetName val="CF_Comb"/>
      <sheetName val="Sheet1"/>
      <sheetName val="Refinancing"/>
      <sheetName val="Title_PCM"/>
      <sheetName val="Summary_PCM"/>
      <sheetName val="WACC_PCM"/>
      <sheetName val="FCF_PCM"/>
      <sheetName val="P&amp;L_PCM"/>
      <sheetName val="BS_PCM"/>
      <sheetName val="P&amp;L_News"/>
      <sheetName val="Drivers_News"/>
      <sheetName val="P&amp;L_GenBooks"/>
      <sheetName val="Drivers_GenBooks"/>
      <sheetName val="CF_PCM"/>
      <sheetName val="Drivers"/>
      <sheetName val="Title_V"/>
      <sheetName val="Summary_V"/>
      <sheetName val="WACC_V"/>
      <sheetName val="FCF_V"/>
      <sheetName val="P&amp;L_V"/>
      <sheetName val="BS_V"/>
      <sheetName val="CF_V"/>
      <sheetName val="Scenarios"/>
      <sheetName val="Market overview"/>
      <sheetName val="Disposals"/>
      <sheetName val="Synergies"/>
      <sheetName val="Title_SP"/>
      <sheetName val="P&amp;L_M (IM)"/>
      <sheetName val="P&amp;L_SP"/>
      <sheetName val="BS_SP"/>
      <sheetName val="CF_SP"/>
      <sheetName val="Title_03B"/>
      <sheetName val="P&amp;L 03"/>
      <sheetName val="BS 03"/>
      <sheetName val="CF 03"/>
      <sheetName val="Title_TM"/>
      <sheetName val="FCF_TM"/>
      <sheetName val="P&amp;L_TM"/>
      <sheetName val="BS _TM"/>
      <sheetName val="P&amp;L_TM+M"/>
      <sheetName val="Opções"/>
      <sheetName val="orçamento"/>
      <sheetName val="Inputs"/>
      <sheetName val="Market_overview"/>
      <sheetName val="P&amp;L_M_(IM)"/>
      <sheetName val="P&amp;L_03"/>
      <sheetName val="BS_03"/>
      <sheetName val="CF_03"/>
      <sheetName val="BS__TM"/>
      <sheetName val="Market_overview1"/>
      <sheetName val="P&amp;L_M_(IM)1"/>
      <sheetName val="P&amp;L_031"/>
      <sheetName val="BS_031"/>
      <sheetName val="CF_031"/>
      <sheetName val="BS__TM1"/>
      <sheetName val="Capa"/>
      <sheetName val="FluxoCaixaIndexado"/>
      <sheetName val="P&amp;L"/>
      <sheetName val="Parameters"/>
      <sheetName val="Controls"/>
      <sheetName val="Market_overview2"/>
      <sheetName val="P&amp;L_M_(IM)2"/>
      <sheetName val="P&amp;L_032"/>
      <sheetName val="BS_032"/>
      <sheetName val="CF_032"/>
      <sheetName val="BS__TM2"/>
      <sheetName val="Assump. "/>
      <sheetName val="Base Data"/>
      <sheetName val="Resumo do Consolidado"/>
      <sheetName val="Control"/>
      <sheetName val="Oper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eco-fin"/>
      <sheetName val="conssid12-96"/>
      <sheetName val="fluxo de caixa"/>
      <sheetName val="Plan1"/>
      <sheetName val="Receitas"/>
      <sheetName val="QuQuant"/>
      <sheetName val="Waardering PCM_150503"/>
      <sheetName val="PLANILHA"/>
      <sheetName val="Reurbaniz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Group"/>
      <sheetName val="Central"/>
      <sheetName val="Big"/>
      <sheetName val="Med"/>
      <sheetName val="Small"/>
      <sheetName val="Start Up"/>
      <sheetName val="Note"/>
      <sheetName val="Show Detail 25-08"/>
      <sheetName val="Consumer Detail 25-08"/>
      <sheetName val="Ad spend"/>
      <sheetName val="Market Data"/>
      <sheetName val="Sheet1"/>
      <sheetName val="WACC_PCM"/>
      <sheetName val="RESGER"/>
      <sheetName val="Opções"/>
      <sheetName val="Base Info"/>
      <sheetName val="Receita"/>
      <sheetName val="Orcto"/>
      <sheetName val="Start_Up"/>
      <sheetName val="Show_Detail_25-08"/>
      <sheetName val="Consumer_Detail_25-08"/>
      <sheetName val="Ad_spend"/>
      <sheetName val="Market_Data"/>
      <sheetName val="Base_Info"/>
      <sheetName val="Start_Up1"/>
      <sheetName val="Show_Detail_25-081"/>
      <sheetName val="Consumer_Detail_25-081"/>
      <sheetName val="Ad_spend1"/>
      <sheetName val="Market_Data1"/>
      <sheetName val="Base_Info1"/>
      <sheetName val="PAVIMENTAÇÃO"/>
      <sheetName val="orçamento"/>
      <sheetName val="Sheet2"/>
      <sheetName val="Inputs"/>
      <sheetName val="FluxoCaixaIndexado"/>
      <sheetName val="Company data"/>
      <sheetName val="Start_Up2"/>
      <sheetName val="Show_Detail_25-082"/>
      <sheetName val="Consumer_Detail_25-082"/>
      <sheetName val="Ad_spend2"/>
      <sheetName val="Market_Data2"/>
      <sheetName val="Base_Info2"/>
      <sheetName val="Overige"/>
      <sheetName val="Parameters"/>
      <sheetName val="Atual"/>
      <sheetName val="Dados"/>
      <sheetName val="Controls"/>
      <sheetName val="         Title              "/>
      <sheetName val="Plan2"/>
      <sheetName val="Insumos"/>
      <sheetName val="Cenarios"/>
      <sheetName val="PLANILHA (2)"/>
      <sheetName val="MAR01"/>
      <sheetName val="B-Pav"/>
      <sheetName val="Capa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stions"/>
      <sheetName val="Cover"/>
      <sheetName val="Cap"/>
      <sheetName val="LBO"/>
      <sheetName val="Proj"/>
      <sheetName val="JV"/>
      <sheetName val="Mins"/>
      <sheetName val="Inputs"/>
      <sheetName val="Depreciation"/>
      <sheetName val="Paper prices"/>
      <sheetName val="IFRS"/>
      <sheetName val="LT Data"/>
      <sheetName val="Ad YoY Trend"/>
      <sheetName val="Assumptions"/>
      <sheetName val="WACC_PCM"/>
      <sheetName val="Receita"/>
      <sheetName val="Plan2"/>
      <sheetName val="Paper_prices"/>
      <sheetName val="LT_Data"/>
      <sheetName val="Ad_YoY_Trend"/>
      <sheetName val="Paper_prices1"/>
      <sheetName val="LT_Data1"/>
      <sheetName val="Ad_YoY_Trend1"/>
      <sheetName val="planilha_3 linha "/>
      <sheetName val="planilha_colubande"/>
      <sheetName val="Predio_02_andares"/>
      <sheetName val="Oper"/>
      <sheetName val="Orcto"/>
      <sheetName val="Sheet2"/>
      <sheetName val="Karibu v5"/>
      <sheetName val="Paper_prices2"/>
      <sheetName val="LT_Data2"/>
      <sheetName val="Ad_YoY_Trend2"/>
      <sheetName val="RetrieveParameters"/>
      <sheetName val="Names"/>
      <sheetName val="FluxoCaixaIndexado"/>
      <sheetName val="base_folha"/>
      <sheetName val="P&amp;L"/>
      <sheetName val="Control Panel"/>
      <sheetName val="         Title              "/>
      <sheetName val="planilha_ipiiba"/>
      <sheetName val="Dados"/>
      <sheetName val="EMOP0108"/>
      <sheetName val="MCBR"/>
      <sheetName val="cargaPRU"/>
      <sheetName val="orçamento"/>
      <sheetName val="Composição"/>
      <sheetName val="Planilha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rl"/>
      <sheetName val="TS"/>
      <sheetName val="Covenants"/>
      <sheetName val="Consol BS"/>
      <sheetName val="Consol CF"/>
      <sheetName val="Consol P&amp;L"/>
      <sheetName val="Debt"/>
      <sheetName val="Wegener"/>
      <sheetName val="Tax"/>
      <sheetName val="Minority"/>
      <sheetName val="Group"/>
      <sheetName val="Exit"/>
      <sheetName val="Eliminations"/>
      <sheetName val="ESM pres."/>
      <sheetName val="Pres.2"/>
      <sheetName val="Skim"/>
      <sheetName val="Risk Rater"/>
      <sheetName val="Div2"/>
      <sheetName val="Div3"/>
      <sheetName val="Div4"/>
      <sheetName val="Div5"/>
      <sheetName val="Div6"/>
      <sheetName val="Div7"/>
      <sheetName val="Cover"/>
      <sheetName val="RP-101.2.1."/>
      <sheetName val="RP_101_2_1_"/>
      <sheetName val="Assumptions"/>
      <sheetName val="SUBCONTRATOS"/>
      <sheetName val="Overige"/>
      <sheetName val="Consol_BS"/>
      <sheetName val="Consol_CF"/>
      <sheetName val="Consol_P&amp;L"/>
      <sheetName val="ESM_pres_"/>
      <sheetName val="Pres_2"/>
      <sheetName val="Risk_Rater"/>
      <sheetName val="RP-101_2_1_"/>
      <sheetName val="Consol_BS1"/>
      <sheetName val="Consol_CF1"/>
      <sheetName val="Consol_P&amp;L1"/>
      <sheetName val="ESM_pres_1"/>
      <sheetName val="Pres_21"/>
      <sheetName val="Risk_Rater1"/>
      <sheetName val="RP-101_2_1_1"/>
      <sheetName val="planilha_colubande"/>
      <sheetName val="Dados"/>
      <sheetName val="Summary_T"/>
      <sheetName val="Plan2"/>
      <sheetName val="Oper"/>
      <sheetName val="RealOut02"/>
      <sheetName val="Consol_BS2"/>
      <sheetName val="Consol_CF2"/>
      <sheetName val="Consol_P&amp;L2"/>
      <sheetName val="ESM_pres_2"/>
      <sheetName val="Pres_22"/>
      <sheetName val="Risk_Rater2"/>
      <sheetName val="RP-101_2_1_2"/>
      <sheetName val="planilha_3 linha "/>
      <sheetName val="Resumo"/>
      <sheetName val="Sheet2"/>
      <sheetName val="quadro ii "/>
      <sheetName val="Inputs"/>
      <sheetName val="parameters"/>
      <sheetName val="FCF"/>
      <sheetName val="P&amp;L"/>
      <sheetName val="BS"/>
      <sheetName val="Wegener Nov 05 LBOv5 new"/>
      <sheetName val="RetrieveParameters"/>
      <sheetName val="Names"/>
      <sheetName val="Base data"/>
      <sheetName val="orçamento"/>
      <sheetName val="MCBR"/>
      <sheetName val="planilha_ipiiba"/>
      <sheetName val="Tabela"/>
      <sheetName val="DCCU"/>
      <sheetName val="Constants"/>
      <sheetName val="POP cost"/>
      <sheetName val="planilha_m. maneta"/>
      <sheetName val="Plan1"/>
      <sheetName val="Predio_02_andares"/>
      <sheetName val="WACC_PCM"/>
      <sheetName val="Composição"/>
      <sheetName val="TOTALIZA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2.1"/>
      <sheetName val="3.10"/>
      <sheetName val="3.11"/>
      <sheetName val="3.12"/>
      <sheetName val="3.20"/>
      <sheetName val="3.25"/>
      <sheetName val="3.3"/>
      <sheetName val="3.7"/>
      <sheetName val="3.85"/>
      <sheetName val="3.9"/>
      <sheetName val="4.2"/>
      <sheetName val="1. Instellingen"/>
      <sheetName val="Controllers"/>
      <sheetName val="Ctrl"/>
      <sheetName val="SUBCONTRATOS"/>
      <sheetName val="Capa"/>
      <sheetName val="2_1"/>
      <sheetName val="3_10"/>
      <sheetName val="3_11"/>
      <sheetName val="3_12"/>
      <sheetName val="3_20"/>
      <sheetName val="3_25"/>
      <sheetName val="3_3"/>
      <sheetName val="3_7"/>
      <sheetName val="3_85"/>
      <sheetName val="3_9"/>
      <sheetName val="4_2"/>
      <sheetName val="1__Instellingen"/>
      <sheetName val="2_11"/>
      <sheetName val="3_101"/>
      <sheetName val="3_111"/>
      <sheetName val="3_121"/>
      <sheetName val="3_201"/>
      <sheetName val="3_251"/>
      <sheetName val="3_31"/>
      <sheetName val="3_71"/>
      <sheetName val="3_851"/>
      <sheetName val="3_91"/>
      <sheetName val="4_21"/>
      <sheetName val="1__Instellingen1"/>
      <sheetName val="PlanilhaFinal"/>
      <sheetName val="Resumo"/>
      <sheetName val="Cenarios"/>
      <sheetName val="Overige"/>
      <sheetName val="Summary_T"/>
      <sheetName val="BDG"/>
      <sheetName val="ConsRot"/>
      <sheetName val="Orc"/>
      <sheetName val="2_12"/>
      <sheetName val="3_102"/>
      <sheetName val="3_112"/>
      <sheetName val="3_122"/>
      <sheetName val="3_202"/>
      <sheetName val="3_252"/>
      <sheetName val="3_32"/>
      <sheetName val="3_72"/>
      <sheetName val="3_852"/>
      <sheetName val="3_92"/>
      <sheetName val="4_22"/>
      <sheetName val="1__Instellingen2"/>
      <sheetName val="Controls"/>
      <sheetName val="Resp"/>
      <sheetName val="Oper"/>
      <sheetName val="Premissas"/>
      <sheetName val="planilha geral modificada"/>
      <sheetName val="Bijlage 1Halfjaarbericht"/>
      <sheetName val="Orcto"/>
      <sheetName val="Cargo CC Set"/>
      <sheetName val="REqpt03"/>
      <sheetName val="RealOut02"/>
      <sheetName val="BU TV &amp; Ancillary"/>
      <sheetName val="Analise de Risco"/>
      <sheetName val="RESGER"/>
      <sheetName val="Dados"/>
      <sheetName val="Assump. 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QuQuant"/>
      <sheetName val="alphaville"/>
      <sheetName val="DI4"/>
      <sheetName val="planilha_colubande"/>
      <sheetName val="PLANIL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de"/>
      <sheetName val="QTDE PESSOAL"/>
      <sheetName val="Valor"/>
      <sheetName val="confer Tav"/>
      <sheetName val="PJ"/>
      <sheetName val="Plan1"/>
      <sheetName val="2013"/>
      <sheetName val="2014"/>
      <sheetName val="2015"/>
      <sheetName val="2016 e 2017"/>
      <sheetName val="áreas"/>
      <sheetName val="áreas (2)"/>
      <sheetName val="Consolidado"/>
      <sheetName val="Cons PRES"/>
      <sheetName val="Pres"/>
      <sheetName val="Com"/>
      <sheetName val="JUR"/>
      <sheetName val="OUV"/>
      <sheetName val="ATSOCIAL"/>
      <sheetName val="DIREXEC"/>
      <sheetName val="ConsADM"/>
      <sheetName val="DIRAM"/>
      <sheetName val="GADM"/>
      <sheetName val="CONTROL"/>
      <sheetName val="AEGEA"/>
      <sheetName val="RH"/>
      <sheetName val="FIN"/>
      <sheetName val="ADM"/>
      <sheetName val="TI"/>
      <sheetName val="Cons Eng"/>
      <sheetName val="ENG"/>
      <sheetName val="QUAL"/>
      <sheetName val="CSR"/>
      <sheetName val="CONS COML"/>
      <sheetName val="GCOM"/>
      <sheetName val="ADMCOM"/>
      <sheetName val="JUIZ"/>
      <sheetName val="ATCLIN"/>
      <sheetName val="CALLC"/>
      <sheetName val="FAT"/>
      <sheetName val="COBR"/>
      <sheetName val="CADAS"/>
      <sheetName val="SETOR"/>
      <sheetName val="VIA"/>
      <sheetName val="VEN"/>
      <sheetName val="LEIT"/>
      <sheetName val="HID"/>
      <sheetName val="Cons OPE"/>
      <sheetName val="GOP"/>
      <sheetName val="ELET"/>
      <sheetName val="MANUT"/>
      <sheetName val="CCO"/>
      <sheetName val="ENERGIA"/>
      <sheetName val="PERDAS"/>
      <sheetName val="MELH"/>
      <sheetName val="ETAS"/>
      <sheetName val="PH"/>
      <sheetName val="LAG"/>
      <sheetName val="ESG"/>
      <sheetName val="LES"/>
      <sheetName val="1. Instellingen"/>
      <sheetName val="BACKUP PLAN ORÇAMENTO"/>
      <sheetName val="Ctrl"/>
      <sheetName val="orçamento"/>
      <sheetName val="QTDE_PESSOAL"/>
      <sheetName val="confer_Tav"/>
      <sheetName val="2016_e_2017"/>
      <sheetName val="áreas_(2)"/>
      <sheetName val="Cons_PRES"/>
      <sheetName val="Cons_Eng"/>
      <sheetName val="CONS_COML"/>
      <sheetName val="Cons_OPE"/>
      <sheetName val="1__Instellingen"/>
      <sheetName val="BACKUP_PLAN_ORÇAMENTO"/>
      <sheetName val="QTDE_PESSOAL1"/>
      <sheetName val="confer_Tav1"/>
      <sheetName val="2016_e_20171"/>
      <sheetName val="áreas_(2)1"/>
      <sheetName val="Cons_PRES1"/>
      <sheetName val="Cons_Eng1"/>
      <sheetName val="CONS_COML1"/>
      <sheetName val="Cons_OPE1"/>
      <sheetName val="1__Instellingen1"/>
      <sheetName val="BACKUP_PLAN_ORÇAMENTO1"/>
      <sheetName val="Composição"/>
      <sheetName val="Analise de Risco"/>
      <sheetName val="QTDE_PESSOAL2"/>
      <sheetName val="confer_Tav2"/>
      <sheetName val="2016_e_20172"/>
      <sheetName val="áreas_(2)2"/>
      <sheetName val="Cons_PRES2"/>
      <sheetName val="Cons_Eng2"/>
      <sheetName val="CONS_COML2"/>
      <sheetName val="Cons_OPE2"/>
      <sheetName val="1__Instellingen2"/>
      <sheetName val="BACKUP_PLAN_ORÇAMENTO2"/>
      <sheetName val="CAPEX CUSTO"/>
      <sheetName val="O x R"/>
      <sheetName val="Capa"/>
      <sheetName val="Cenarios"/>
      <sheetName val="Assump. "/>
      <sheetName val="PlanilhaFinal"/>
      <sheetName val="Summary_T"/>
      <sheetName val="conssid12-96"/>
      <sheetName val="Plan2"/>
      <sheetName val="DADOS"/>
      <sheetName val="REqpt03"/>
      <sheetName val="AbertInvest"/>
      <sheetName val="Orcto"/>
      <sheetName val="CPV"/>
      <sheetName val="Planejado"/>
      <sheetName val="Company data"/>
      <sheetName val="Cover"/>
      <sheetName val="Constants"/>
      <sheetName val="POP cost"/>
      <sheetName val="planilha_3 linha "/>
      <sheetName val="Assumptions"/>
      <sheetName val="Parâmetros"/>
      <sheetName val="ResumoDeCusto"/>
      <sheetName val="Custo e Venda"/>
      <sheetName val="Salmod"/>
      <sheetName val="12-2007 - BACAXA"/>
      <sheetName val="RESGER"/>
      <sheetName val="Teor"/>
      <sheetName val="Equipamentos"/>
      <sheetName val="planilha_ipiiba"/>
      <sheetName val="PAVIMENTAÇÃO"/>
      <sheetName val="Re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Dados"/>
      <sheetName val="Oper"/>
      <sheetName val="DCF Assumptions"/>
      <sheetName val="PV Calcs"/>
      <sheetName val="Imobiliz"/>
      <sheetName val="Overige"/>
      <sheetName val="conssid12-96"/>
      <sheetName val="         Title              "/>
      <sheetName val="P&amp;L consolidated"/>
      <sheetName val="CAPEX CUSTO"/>
      <sheetName val="O x R"/>
      <sheetName val="Sheet2"/>
      <sheetName val="PESOS PARA CRONOGRAMA"/>
      <sheetName val="Summary"/>
      <sheetName val="Medição"/>
      <sheetName val="Emop 1105"/>
      <sheetName val="Orcto"/>
      <sheetName val="DADOS COLETATO"/>
      <sheetName val="Index"/>
      <sheetName val="1. Instellin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Dialog1"/>
      <sheetName val="Dialog5"/>
      <sheetName val="Financial statements"/>
      <sheetName val="Growth assumptions"/>
      <sheetName val="Standard driver"/>
      <sheetName val="Standard page"/>
      <sheetName val="Dialog2"/>
      <sheetName val="Graphs"/>
      <sheetName val="Assumptions and valuation"/>
      <sheetName val="Valuation"/>
      <sheetName val="EVA"/>
      <sheetName val="Guidance notes"/>
      <sheetName val="Module1"/>
      <sheetName val="Dealstructure"/>
      <sheetName val="Newco buy Opcos"/>
      <sheetName val="Detailed list"/>
      <sheetName val="         Title              "/>
      <sheetName val="Opções"/>
      <sheetName val="cargaPRU"/>
      <sheetName val="2013"/>
      <sheetName val="BACKUP PLAN ORÇAMENTO"/>
      <sheetName val="1. Instellingen"/>
      <sheetName val="orçamento"/>
      <sheetName val="Financial_statements"/>
      <sheetName val="Growth_assumptions"/>
      <sheetName val="Standard_driver"/>
      <sheetName val="Standard_page"/>
      <sheetName val="Assumptions_and_valuation"/>
      <sheetName val="Guidance_notes"/>
      <sheetName val="Newco_buy_Opcos"/>
      <sheetName val="Detailed_list"/>
      <sheetName val="_________Title______________"/>
      <sheetName val="BACKUP_PLAN_ORÇAMENTO"/>
      <sheetName val="1__Instellingen"/>
      <sheetName val="Financial_statements1"/>
      <sheetName val="Growth_assumptions1"/>
      <sheetName val="Standard_driver1"/>
      <sheetName val="Standard_page1"/>
      <sheetName val="Assumptions_and_valuation1"/>
      <sheetName val="Guidance_notes1"/>
      <sheetName val="Newco_buy_Opcos1"/>
      <sheetName val="Detailed_list1"/>
      <sheetName val="_________Title______________1"/>
      <sheetName val="BACKUP_PLAN_ORÇAMENTO1"/>
      <sheetName val="1__Instellingen1"/>
      <sheetName val="Dados"/>
      <sheetName val="Imobiliz"/>
      <sheetName val="CAPEX CUSTO"/>
      <sheetName val="O x R"/>
      <sheetName val="eco-fin"/>
      <sheetName val="conssid12-96"/>
      <sheetName val="fluxo de caixa"/>
      <sheetName val="Financial_statements2"/>
      <sheetName val="Growth_assumptions2"/>
      <sheetName val="Standard_driver2"/>
      <sheetName val="Standard_page2"/>
      <sheetName val="Assumptions_and_valuation2"/>
      <sheetName val="Guidance_notes2"/>
      <sheetName val="Newco_buy_Opcos2"/>
      <sheetName val="Detailed_list2"/>
      <sheetName val="_________Title______________2"/>
      <sheetName val="BACKUP_PLAN_ORÇAMENTO2"/>
      <sheetName val="1__Instellingen2"/>
      <sheetName val="Company data"/>
      <sheetName val="Cover"/>
      <sheetName val="Cenarios"/>
      <sheetName val="Composição"/>
      <sheetName val="TOTALIZADOR"/>
      <sheetName val="FCF"/>
      <sheetName val="Input"/>
      <sheetName val="Overige"/>
      <sheetName val="Resultado"/>
      <sheetName val="AbertInvest"/>
      <sheetName val="BDG"/>
      <sheetName val="ConsRot"/>
      <sheetName val="Orc"/>
      <sheetName val="Summary_T"/>
      <sheetName val="DI4"/>
      <sheetName val="Salário de Mão de Obra"/>
      <sheetName val="Teor"/>
      <sheetName val="Equipamentos"/>
      <sheetName val="alphaville"/>
      <sheetName val="Resp"/>
      <sheetName val="planilha_ipiiba"/>
      <sheetName val="RE-RA REGRA DE 3"/>
      <sheetName val="Analise de Ris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Premissas"/>
      <sheetName val="Premissas Obras"/>
      <sheetName val="Pessoal"/>
      <sheetName val="FluxoCaixa"/>
      <sheetName val="Patrimonial"/>
      <sheetName val="Resultado"/>
      <sheetName val="Receitas"/>
      <sheetName val="OutrasReceitas"/>
      <sheetName val="Custos"/>
      <sheetName val="Desp"/>
      <sheetName val="Eqpt"/>
      <sheetName val="Obras"/>
      <sheetName val="GEPROJ"/>
      <sheetName val="RP-101.2.1."/>
      <sheetName val="Title"/>
      <sheetName val="cargaPRU"/>
      <sheetName val="Orça_Acessos"/>
      <sheetName val="orçamento"/>
      <sheetName val="Premissas_Obras"/>
      <sheetName val="RP-101_2_1_"/>
      <sheetName val="Premissas_Obras1"/>
      <sheetName val="RP-101_2_1_1"/>
      <sheetName val="RE-RA REGRA DE 3"/>
      <sheetName val="Tabela"/>
      <sheetName val="P&amp;L consolidated"/>
      <sheetName val="LD-PS-PMC-RMA"/>
      <sheetName val="         Title              "/>
      <sheetName val="Premissas_Obras2"/>
      <sheetName val="RP-101_2_1_2"/>
      <sheetName val="Orcto2003NL"/>
      <sheetName val="Dados"/>
      <sheetName val="EMOP0108"/>
      <sheetName val="CAPEX CUSTO"/>
      <sheetName val="O x R"/>
      <sheetName val="REqpt03"/>
      <sheetName val="Orcto"/>
      <sheetName val="Assump. "/>
      <sheetName val="Cenarios"/>
      <sheetName val="RealOut02"/>
      <sheetName val="Controls"/>
      <sheetName val="Salário de Mão de Obra"/>
      <sheetName val="Resumo"/>
      <sheetName val="Paramètres généraux"/>
      <sheetName val="Comerciais"/>
      <sheetName val="Financeiros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Resp"/>
      <sheetName val="RELATA antigo"/>
      <sheetName val="2013"/>
      <sheetName val="TOTALIZADOR"/>
      <sheetName val="PlanilhaFinal"/>
      <sheetName val="1. Instellingen"/>
      <sheetName val="Ctr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ENARIO (1)"/>
      <sheetName val="OPER SEMANA - EMP (2)"/>
      <sheetName val="ENDIV LIQ (3)"/>
      <sheetName val="FLUXO  DIÁRIO"/>
      <sheetName val="FLUXO DE CAIXA SEMANAL"/>
      <sheetName val="FUNDING RESUMO"/>
      <sheetName val="EXPOSIÇÃO (6)"/>
      <sheetName val="EXPORTAÇÃO X COMPROMISSOS (7)"/>
      <sheetName val="DERIVATIVOS (8)"/>
      <sheetName val="DERIVATIVOS - GRÁFICOS"/>
      <sheetName val="DERIVATIVOS ( 8-1 )"/>
      <sheetName val="DERIVATIVOS (8-2)"/>
      <sheetName val="REL. BANCARIO (9)"/>
      <sheetName val="EVOLUÇÃO ENDIV. (10)"/>
      <sheetName val="DISPONIBILIDADE APLICAÇÕES (12)"/>
      <sheetName val="ENDIVID. BANCARIO"/>
      <sheetName val="CONTRATOS (2)"/>
      <sheetName val="RESUMO (2)"/>
      <sheetName val="Receitas"/>
      <sheetName val="Assumptions"/>
      <sheetName val="Title"/>
      <sheetName val="orçamento"/>
      <sheetName val="Orça_Acessos"/>
      <sheetName val="PEM"/>
      <sheetName val="Opções"/>
      <sheetName val="cargaPRU"/>
      <sheetName val="CENARIO_(1)"/>
      <sheetName val="OPER_SEMANA_-_EMP_(2)"/>
      <sheetName val="ENDIV_LIQ_(3)"/>
      <sheetName val="FLUXO__DIÁRIO"/>
      <sheetName val="FLUXO_DE_CAIXA_SEMANAL"/>
      <sheetName val="FUNDING_RESUMO"/>
      <sheetName val="EXPOSIÇÃO_(6)"/>
      <sheetName val="EXPORTAÇÃO_X_COMPROMISSOS_(7)"/>
      <sheetName val="DERIVATIVOS_(8)"/>
      <sheetName val="DERIVATIVOS_-_GRÁFICOS"/>
      <sheetName val="DERIVATIVOS_(_8-1_)"/>
      <sheetName val="DERIVATIVOS_(8-2)"/>
      <sheetName val="REL__BANCARIO_(9)"/>
      <sheetName val="EVOLUÇÃO_ENDIV__(10)"/>
      <sheetName val="DISPONIBILIDADE_APLICAÇÕES_(12)"/>
      <sheetName val="ENDIVID__BANCARIO"/>
      <sheetName val="CONTRATOS_(2)"/>
      <sheetName val="RESUMO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XO  DIÁRIO"/>
      <sheetName val="Relat. Diretoria"/>
      <sheetName val="fluxo de caixa"/>
      <sheetName val="Receitas"/>
      <sheetName val="Capa"/>
      <sheetName val="orçamento"/>
      <sheetName val="Title"/>
      <sheetName val="FLUXO__DIÁRIO"/>
      <sheetName val="Relat__Diretoria"/>
      <sheetName val="fluxo_de_caixa"/>
      <sheetName val="FLUXO__DIÁRIO1"/>
      <sheetName val="Relat__Diretoria1"/>
      <sheetName val="fluxo_de_caixa1"/>
      <sheetName val="Resp"/>
      <sheetName val="Control"/>
      <sheetName val="P&amp;L consolidated"/>
      <sheetName val="         Title              "/>
      <sheetName val="FLUXO__DIÁRIO2"/>
      <sheetName val="Relat__Diretoria2"/>
      <sheetName val="fluxo_de_caixa2"/>
      <sheetName val="Cover"/>
      <sheetName val="Dados"/>
      <sheetName val="Imobiliz"/>
      <sheetName val="FICBIOM"/>
      <sheetName val="Assump. "/>
      <sheetName val="1.P&amp;L"/>
      <sheetName val="Buy Out Overview"/>
      <sheetName val="eco-fin"/>
      <sheetName val="conssid12-96"/>
      <sheetName val="BDG"/>
      <sheetName val="ConsRot"/>
      <sheetName val="Orc"/>
      <sheetName val="Control Panel"/>
      <sheetName val="PlanilhaFinal"/>
      <sheetName val="1. Instellingen"/>
      <sheetName val="Analise de Risco"/>
      <sheetName val="Resumo"/>
      <sheetName val="Ctrl"/>
      <sheetName val="Assumptions"/>
      <sheetName val="planilha_colubande"/>
      <sheetName val="Salário de Mã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QD5B"/>
      <sheetName val="Depreciação"/>
      <sheetName val="Orcto"/>
      <sheetName val="Ctrl"/>
      <sheetName val="relac.parceria "/>
      <sheetName val=".parceria(Fazenda)"/>
      <sheetName val="FLUXO  DIÁRIO"/>
      <sheetName val="Relat. Diretoria"/>
      <sheetName val="Assumptions"/>
      <sheetName val="relac_parceria_"/>
      <sheetName val="_parceria(Fazenda)"/>
      <sheetName val="FLUXO__DIÁRIO"/>
      <sheetName val="Relat__Diretoria"/>
      <sheetName val="relac_parceria_1"/>
      <sheetName val="_parceria(Fazenda)1"/>
      <sheetName val="FLUXO__DIÁRIO1"/>
      <sheetName val="Relat__Diretoria1"/>
      <sheetName val="Resumo"/>
      <sheetName val="Receitas"/>
      <sheetName val="Plan2"/>
      <sheetName val="Sheet2"/>
      <sheetName val="relac_parceria_2"/>
      <sheetName val="_parceria(Fazenda)2"/>
      <sheetName val="FLUXO__DIÁRIO2"/>
      <sheetName val="Relat__Diretoria2"/>
      <sheetName val="WACC_PCM"/>
      <sheetName val="P&amp;L"/>
      <sheetName val="Base data"/>
      <sheetName val="orçamento"/>
      <sheetName val="RealOut02"/>
      <sheetName val="Oper"/>
      <sheetName val="Cover"/>
      <sheetName val="FCF"/>
      <sheetName val="Inputs"/>
      <sheetName val="BS"/>
      <sheetName val="Control"/>
      <sheetName val="REqpt03"/>
      <sheetName val="Financ09"/>
      <sheetName val="Reurbanização"/>
      <sheetName val="Predio_02_andares"/>
      <sheetName val="cargaPRU"/>
      <sheetName val="parameters"/>
      <sheetName val="FluxoCaixaIndexado"/>
      <sheetName val="RELATA antigo"/>
      <sheetName val="CG"/>
      <sheetName val="MCBR"/>
      <sheetName val="20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Output"/>
      <sheetName val="Input"/>
      <sheetName val="P&amp;L "/>
      <sheetName val="P&amp;L assumptions"/>
      <sheetName val="BS"/>
      <sheetName val="BSassumptions"/>
      <sheetName val="FCF"/>
      <sheetName val="Title (2)"/>
      <sheetName val="LBO"/>
      <sheetName val="Post1"/>
      <sheetName val="Post2"/>
      <sheetName val="Debt"/>
      <sheetName val="DO NOT PRINT"/>
      <sheetName val="wacc"/>
      <sheetName val="Capa"/>
      <sheetName val="fluxo de caixa"/>
      <sheetName val="Relat. Diretoria"/>
      <sheetName val="cálculo"/>
      <sheetName val="RELATA VÉIO"/>
      <sheetName val="relac.parceria "/>
      <sheetName val=".parceria(Fazenda)"/>
      <sheetName val="orçamento"/>
      <sheetName val="P&amp;L_"/>
      <sheetName val="P&amp;L_assumptions"/>
      <sheetName val="Title_(2)"/>
      <sheetName val="DO_NOT_PRINT"/>
      <sheetName val="fluxo_de_caixa"/>
      <sheetName val="Relat__Diretoria"/>
      <sheetName val="RELATA_VÉIO"/>
      <sheetName val="relac_parceria_"/>
      <sheetName val="_parceria(Fazenda)"/>
      <sheetName val="P&amp;L_1"/>
      <sheetName val="P&amp;L_assumptions1"/>
      <sheetName val="Title_(2)1"/>
      <sheetName val="DO_NOT_PRINT1"/>
      <sheetName val="fluxo_de_caixa1"/>
      <sheetName val="Relat__Diretoria1"/>
      <sheetName val="RELATA_VÉIO1"/>
      <sheetName val="relac_parceria_1"/>
      <sheetName val="_parceria(Fazenda)1"/>
      <sheetName val="2013"/>
      <sheetName val="Dados"/>
      <sheetName val="Control"/>
      <sheetName val="Inputs"/>
      <sheetName val="P&amp;L"/>
      <sheetName val="P&amp;L_2"/>
      <sheetName val="P&amp;L_assumptions2"/>
      <sheetName val="Title_(2)2"/>
      <sheetName val="DO_NOT_PRINT2"/>
      <sheetName val="fluxo_de_caixa2"/>
      <sheetName val="Relat__Diretoria2"/>
      <sheetName val="RELATA_VÉIO2"/>
      <sheetName val="relac_parceria_2"/>
      <sheetName val="_parceria(Fazenda)2"/>
      <sheetName val="DCF Model_Addtek_0211 (007)"/>
      <sheetName val="RE-RA REGRA DE 3"/>
      <sheetName val="P&amp;L consolidated"/>
      <sheetName val="Controls"/>
      <sheetName val="RetrieveParameters"/>
      <sheetName val="Names"/>
      <sheetName val="Base Data"/>
      <sheetName val="eco-fin"/>
      <sheetName val="conssid12-96"/>
      <sheetName val="CAPEX CUSTO"/>
      <sheetName val="O x R"/>
      <sheetName val="Assump. "/>
      <sheetName val="parameters"/>
      <sheetName val="Assumptions"/>
      <sheetName val="Receitas"/>
      <sheetName val="TOTALIZADOR"/>
      <sheetName val="CG"/>
      <sheetName val="Plan2"/>
      <sheetName val="REqpt03"/>
      <sheetName val="AbertInvest"/>
      <sheetName val="Orcto"/>
      <sheetName val="CAT EMOP"/>
      <sheetName val="EMOP_201209_ser"/>
      <sheetName val="Serviços"/>
      <sheetName val="TABELA"/>
      <sheetName val="RES9295"/>
      <sheetName val="cargaPR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TOCOLO - 29"/>
      <sheetName val="29ª Medição"/>
      <sheetName val="Descontos - 29"/>
      <sheetName val="CAPEX Total"/>
      <sheetName val="Razão"/>
      <sheetName val="Input"/>
      <sheetName val="orçamento"/>
      <sheetName val="Control"/>
      <sheetName val="Dados"/>
      <sheetName val="Base Data"/>
      <sheetName val="P&amp;L"/>
      <sheetName val="Plan1"/>
      <sheetName val="Control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Oper"/>
      <sheetName val="DADOS COLETATO"/>
      <sheetName val="Opções"/>
      <sheetName val="Dados"/>
      <sheetName val="BDI Com"/>
      <sheetName val="C_268-038"/>
      <sheetName val="C_268-039"/>
      <sheetName val="C_268-041"/>
      <sheetName val="C_268-042"/>
      <sheetName val="C_268-043"/>
      <sheetName val="C_268-044"/>
      <sheetName val="C_268-045"/>
      <sheetName val="C_268-046"/>
      <sheetName val="C_268-047"/>
      <sheetName val="C_268-048"/>
      <sheetName val="C_268-049"/>
      <sheetName val="C_268-060"/>
      <sheetName val="C_268-061"/>
      <sheetName val="E-001"/>
      <sheetName val="E-002"/>
      <sheetName val="E-004"/>
      <sheetName val="E-005"/>
      <sheetName val="E-006"/>
      <sheetName val="E-007"/>
      <sheetName val="E-008"/>
      <sheetName val="E-009"/>
      <sheetName val="E-010"/>
      <sheetName val="E-011"/>
      <sheetName val="E-012"/>
      <sheetName val="E-013"/>
      <sheetName val="E-014"/>
      <sheetName val="E-015"/>
      <sheetName val="E-017"/>
      <sheetName val="E-018"/>
      <sheetName val="E-019"/>
      <sheetName val="E-020"/>
      <sheetName val="E-021"/>
      <sheetName val="E-022"/>
      <sheetName val="E-023"/>
      <sheetName val="E-024"/>
      <sheetName val="E-025"/>
      <sheetName val="E-026"/>
      <sheetName val="E-027"/>
      <sheetName val="E-028"/>
      <sheetName val="E-029"/>
      <sheetName val="E-030"/>
      <sheetName val="E-031"/>
      <sheetName val="E-032"/>
      <sheetName val="E-033"/>
      <sheetName val="E-034"/>
      <sheetName val="E-035"/>
      <sheetName val="E-036"/>
      <sheetName val="E-037"/>
      <sheetName val="E-038"/>
      <sheetName val="E-039"/>
      <sheetName val="E-040"/>
      <sheetName val="Assum"/>
      <sheetName val="FCF"/>
      <sheetName val="Inputs"/>
      <sheetName val="P&amp;L"/>
      <sheetName val="BS"/>
      <sheetName val="Control"/>
      <sheetName val="Plan1"/>
      <sheetName val="Base Data"/>
      <sheetName val="RELATA"/>
      <sheetName val="ENC SOCIAIS"/>
      <sheetName val="Serviços EMOP"/>
      <sheetName val="Orcto"/>
      <sheetName val="LIST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849E0-85FA-4A15-9E64-E9CB65542842}">
  <sheetPr>
    <tabColor theme="7" tint="0.59999389629810485"/>
    <outlinePr summaryBelow="0"/>
  </sheetPr>
  <dimension ref="A1:N276"/>
  <sheetViews>
    <sheetView showGridLines="0" tabSelected="1" zoomScaleNormal="100" zoomScaleSheetLayoutView="115" workbookViewId="0">
      <pane ySplit="5" topLeftCell="A12" activePane="bottomLeft" state="frozen"/>
      <selection activeCell="A10" sqref="A10"/>
      <selection pane="bottomLeft" activeCell="H24" sqref="H24"/>
    </sheetView>
  </sheetViews>
  <sheetFormatPr defaultColWidth="9.1796875" defaultRowHeight="12.5" outlineLevelRow="2" x14ac:dyDescent="0.25"/>
  <cols>
    <col min="1" max="1" width="4.54296875" style="2" customWidth="1"/>
    <col min="2" max="2" width="14.81640625" style="2" customWidth="1"/>
    <col min="3" max="3" width="83.54296875" style="2" customWidth="1"/>
    <col min="4" max="4" width="33.81640625" style="2" customWidth="1"/>
    <col min="5" max="5" width="29.453125" style="37" customWidth="1"/>
    <col min="6" max="6" width="11.54296875" style="37" bestFit="1" customWidth="1"/>
    <col min="7" max="7" width="7.1796875" style="37" bestFit="1" customWidth="1"/>
    <col min="8" max="8" width="11.81640625" style="38" bestFit="1" customWidth="1"/>
    <col min="9" max="9" width="14.1796875" style="37" customWidth="1"/>
    <col min="10" max="10" width="18" style="37" bestFit="1" customWidth="1"/>
    <col min="11" max="11" width="48.54296875" style="2" customWidth="1"/>
    <col min="12" max="12" width="23.1796875" style="37" customWidth="1"/>
    <col min="13" max="14" width="9.1796875" style="2"/>
    <col min="15" max="15" width="9.1796875" style="2" bestFit="1"/>
    <col min="16" max="16384" width="9.1796875" style="2"/>
  </cols>
  <sheetData>
    <row r="1" spans="1:13" ht="13" thickBot="1" x14ac:dyDescent="0.3">
      <c r="I1" s="38"/>
    </row>
    <row r="2" spans="1:13" ht="26.15" customHeight="1" thickBot="1" x14ac:dyDescent="0.3">
      <c r="B2" s="182"/>
      <c r="C2" s="182"/>
      <c r="D2" s="54"/>
      <c r="E2" s="183" t="s">
        <v>0</v>
      </c>
      <c r="F2" s="183"/>
      <c r="G2" s="183"/>
      <c r="H2" s="183"/>
      <c r="I2" s="183"/>
      <c r="J2" s="183"/>
      <c r="K2" s="183"/>
      <c r="L2" s="78" t="s">
        <v>1</v>
      </c>
    </row>
    <row r="3" spans="1:13" ht="26.15" customHeight="1" thickBot="1" x14ac:dyDescent="0.3">
      <c r="B3" s="182"/>
      <c r="C3" s="182"/>
      <c r="D3" s="55"/>
      <c r="E3" s="183"/>
      <c r="F3" s="183"/>
      <c r="G3" s="183"/>
      <c r="H3" s="183"/>
      <c r="I3" s="183"/>
      <c r="J3" s="183"/>
      <c r="K3" s="183"/>
      <c r="L3" s="70" t="s">
        <v>2</v>
      </c>
    </row>
    <row r="4" spans="1:13" ht="52.5" customHeight="1" thickBot="1" x14ac:dyDescent="0.3">
      <c r="B4" s="182"/>
      <c r="C4" s="182"/>
      <c r="D4" s="55"/>
      <c r="E4" s="184" t="s">
        <v>3</v>
      </c>
      <c r="F4" s="184"/>
      <c r="G4" s="184"/>
      <c r="H4" s="184"/>
      <c r="I4" s="184"/>
      <c r="J4" s="184"/>
      <c r="K4" s="184"/>
      <c r="L4" s="71" t="s">
        <v>4</v>
      </c>
    </row>
    <row r="5" spans="1:13" ht="17.5" x14ac:dyDescent="0.25">
      <c r="B5" s="185" t="s">
        <v>5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</row>
    <row r="6" spans="1:13" ht="10.4" customHeight="1" x14ac:dyDescent="0.25">
      <c r="B6" s="186"/>
      <c r="C6" s="186"/>
      <c r="D6" s="186"/>
      <c r="E6" s="186"/>
      <c r="F6" s="186"/>
      <c r="G6" s="186"/>
      <c r="H6" s="186"/>
      <c r="I6" s="186"/>
      <c r="J6" s="186"/>
      <c r="K6" s="14"/>
      <c r="L6" s="6"/>
    </row>
    <row r="7" spans="1:13" ht="29.5" customHeight="1" x14ac:dyDescent="0.25">
      <c r="B7" s="3" t="s">
        <v>6</v>
      </c>
      <c r="C7" s="178" t="s">
        <v>7</v>
      </c>
      <c r="D7" s="178"/>
      <c r="E7" s="178"/>
      <c r="F7" s="178"/>
      <c r="G7" s="178"/>
      <c r="H7" s="178"/>
      <c r="I7" s="178"/>
      <c r="J7" s="178"/>
      <c r="K7" s="178"/>
      <c r="L7" s="178"/>
    </row>
    <row r="8" spans="1:13" ht="23.25" customHeight="1" x14ac:dyDescent="0.25">
      <c r="A8" s="35"/>
      <c r="B8" s="4" t="s">
        <v>8</v>
      </c>
      <c r="C8" s="178" t="s">
        <v>9</v>
      </c>
      <c r="D8" s="178"/>
      <c r="E8" s="178"/>
      <c r="F8" s="59"/>
      <c r="G8" s="38"/>
      <c r="H8" s="39"/>
      <c r="I8" s="39"/>
      <c r="J8" s="40"/>
      <c r="K8" s="16"/>
      <c r="L8" s="72"/>
    </row>
    <row r="9" spans="1:13" ht="11.5" customHeight="1" x14ac:dyDescent="0.25">
      <c r="A9" s="35"/>
      <c r="B9" s="8"/>
      <c r="C9" s="15"/>
      <c r="D9" s="15"/>
      <c r="E9" s="59"/>
      <c r="F9" s="59"/>
      <c r="G9" s="41"/>
      <c r="H9" s="42"/>
      <c r="I9" s="42"/>
      <c r="J9" s="43"/>
      <c r="K9" s="17"/>
      <c r="L9" s="73"/>
    </row>
    <row r="10" spans="1:13" ht="39.65" customHeight="1" x14ac:dyDescent="0.25">
      <c r="A10" s="35"/>
      <c r="B10" s="95" t="s">
        <v>10</v>
      </c>
      <c r="C10" s="18" t="s">
        <v>11</v>
      </c>
      <c r="D10" s="18" t="s">
        <v>12</v>
      </c>
      <c r="E10" s="18" t="s">
        <v>13</v>
      </c>
      <c r="F10" s="18" t="s">
        <v>14</v>
      </c>
      <c r="G10" s="18" t="s">
        <v>15</v>
      </c>
      <c r="H10" s="18" t="s">
        <v>16</v>
      </c>
      <c r="I10" s="97" t="s">
        <v>17</v>
      </c>
      <c r="J10" s="19" t="s">
        <v>18</v>
      </c>
      <c r="K10" s="19" t="s">
        <v>19</v>
      </c>
      <c r="L10" s="9" t="s">
        <v>20</v>
      </c>
    </row>
    <row r="11" spans="1:13" s="10" customFormat="1" ht="13" x14ac:dyDescent="0.25">
      <c r="B11" s="11"/>
      <c r="C11" s="20"/>
      <c r="D11" s="20"/>
      <c r="E11" s="60"/>
      <c r="F11" s="60"/>
      <c r="G11" s="21"/>
      <c r="H11" s="12"/>
      <c r="I11" s="44"/>
      <c r="J11" s="45">
        <f>SUBTOTAL(9,J12:J274)</f>
        <v>0</v>
      </c>
      <c r="K11" s="13"/>
      <c r="L11" s="79"/>
    </row>
    <row r="12" spans="1:13" ht="14.5" x14ac:dyDescent="0.25">
      <c r="B12" s="22">
        <v>1</v>
      </c>
      <c r="C12" s="23" t="s">
        <v>21</v>
      </c>
      <c r="D12" s="23"/>
      <c r="E12" s="61" t="s">
        <v>22</v>
      </c>
      <c r="F12" s="61"/>
      <c r="G12" s="24"/>
      <c r="H12" s="25"/>
      <c r="I12" s="46"/>
      <c r="J12" s="47">
        <f>SUBTOTAL(9,J13:J20)</f>
        <v>0</v>
      </c>
      <c r="K12" s="26"/>
      <c r="L12" s="74"/>
      <c r="M12" s="58"/>
    </row>
    <row r="13" spans="1:13" ht="13" outlineLevel="1" collapsed="1" x14ac:dyDescent="0.25">
      <c r="B13" s="56" t="s">
        <v>23</v>
      </c>
      <c r="C13" s="27" t="str">
        <f>_xlfn.XLOOKUP(F13,Planilha3!$A:$A,Planilha3!$B:$B,0,0)</f>
        <v>SV DE ESCAVACAO</v>
      </c>
      <c r="D13" s="57"/>
      <c r="E13" s="28" t="s">
        <v>22</v>
      </c>
      <c r="F13" s="36">
        <v>6600020</v>
      </c>
      <c r="G13" s="28" t="str">
        <f>_xlfn.XLOOKUP(F13,Planilha3!A:A,Planilha3!C:C,0,0)</f>
        <v>M3</v>
      </c>
      <c r="H13" s="29">
        <v>1</v>
      </c>
      <c r="I13" s="53"/>
      <c r="J13" s="48">
        <f>SUBTOTAL(9,J14)</f>
        <v>0</v>
      </c>
      <c r="K13" s="30"/>
      <c r="L13" s="75"/>
    </row>
    <row r="14" spans="1:13" s="7" customFormat="1" ht="25" hidden="1" outlineLevel="2" x14ac:dyDescent="0.25">
      <c r="B14" s="1" t="s">
        <v>24</v>
      </c>
      <c r="C14" s="64" t="s">
        <v>25</v>
      </c>
      <c r="D14" s="62" t="s">
        <v>26</v>
      </c>
      <c r="E14"/>
      <c r="F14" s="62"/>
      <c r="G14" s="32" t="s">
        <v>27</v>
      </c>
      <c r="H14" s="33">
        <v>6</v>
      </c>
      <c r="I14" s="49"/>
      <c r="J14" s="50">
        <f>H14*I14</f>
        <v>0</v>
      </c>
      <c r="K14" s="154" t="s">
        <v>28</v>
      </c>
      <c r="L14" s="153" t="s">
        <v>29</v>
      </c>
    </row>
    <row r="15" spans="1:13" ht="13" outlineLevel="1" collapsed="1" x14ac:dyDescent="0.25">
      <c r="B15" s="56" t="s">
        <v>30</v>
      </c>
      <c r="C15" s="27" t="str">
        <f>_xlfn.XLOOKUP(F15,Planilha3!$A:$A,Planilha3!$B:$B,0,0)</f>
        <v>SV CONCRETAGEM FCK 40MPA USINADO</v>
      </c>
      <c r="D15" s="57"/>
      <c r="E15" s="28" t="s">
        <v>22</v>
      </c>
      <c r="F15" s="36">
        <v>6600829</v>
      </c>
      <c r="G15" s="28" t="str">
        <f>_xlfn.XLOOKUP(F15,Planilha3!A:A,Planilha3!C:C,0,0)</f>
        <v>M3</v>
      </c>
      <c r="H15" s="29">
        <v>1</v>
      </c>
      <c r="I15" s="53"/>
      <c r="J15" s="48">
        <f>SUBTOTAL(9,J16)</f>
        <v>0</v>
      </c>
      <c r="K15" s="30"/>
      <c r="L15" s="75"/>
    </row>
    <row r="16" spans="1:13" s="7" customFormat="1" ht="50" hidden="1" outlineLevel="2" x14ac:dyDescent="0.25">
      <c r="B16" s="1" t="s">
        <v>31</v>
      </c>
      <c r="C16" s="64" t="s">
        <v>32</v>
      </c>
      <c r="D16" s="62" t="s">
        <v>26</v>
      </c>
      <c r="E16"/>
      <c r="F16" s="62"/>
      <c r="G16" s="32" t="s">
        <v>27</v>
      </c>
      <c r="H16" s="33">
        <v>5.24</v>
      </c>
      <c r="I16" s="49"/>
      <c r="J16" s="50">
        <f>H16*I16</f>
        <v>0</v>
      </c>
      <c r="K16" s="154" t="s">
        <v>33</v>
      </c>
      <c r="L16" s="153" t="s">
        <v>34</v>
      </c>
    </row>
    <row r="17" spans="2:13" ht="13" outlineLevel="1" collapsed="1" x14ac:dyDescent="0.25">
      <c r="B17" s="56" t="s">
        <v>35</v>
      </c>
      <c r="C17" s="27" t="str">
        <f>_xlfn.XLOOKUP(F17,Planilha3!$A:$A,Planilha3!$B:$B,0,0)</f>
        <v>SV DE EXECUCAO DE OBRAS ELETRICAS</v>
      </c>
      <c r="D17" s="36"/>
      <c r="E17" s="111" t="s">
        <v>22</v>
      </c>
      <c r="F17" s="36">
        <v>6600023</v>
      </c>
      <c r="G17" s="28" t="str">
        <f>_xlfn.XLOOKUP(F17,Planilha3!A:A,Planilha3!C:C,0,0)</f>
        <v>UA</v>
      </c>
      <c r="H17" s="29">
        <v>1</v>
      </c>
      <c r="I17" s="53"/>
      <c r="J17" s="48">
        <f>SUBTOTAL(9,J18:J20)</f>
        <v>0</v>
      </c>
      <c r="K17" s="30"/>
      <c r="L17" s="75"/>
    </row>
    <row r="18" spans="2:13" s="7" customFormat="1" ht="52" hidden="1" outlineLevel="2" x14ac:dyDescent="0.25">
      <c r="B18" s="1" t="s">
        <v>36</v>
      </c>
      <c r="C18" s="157" t="s">
        <v>37</v>
      </c>
      <c r="D18" s="62" t="s">
        <v>26</v>
      </c>
      <c r="E18" s="62"/>
      <c r="F18" s="62"/>
      <c r="G18" s="32" t="s">
        <v>38</v>
      </c>
      <c r="H18" s="33">
        <v>1</v>
      </c>
      <c r="I18" s="49"/>
      <c r="J18" s="50">
        <f>H18*I18</f>
        <v>0</v>
      </c>
      <c r="K18" s="154" t="s">
        <v>39</v>
      </c>
      <c r="L18" s="153" t="s">
        <v>29</v>
      </c>
    </row>
    <row r="19" spans="2:13" s="7" customFormat="1" ht="64.400000000000006" hidden="1" customHeight="1" outlineLevel="2" x14ac:dyDescent="0.25">
      <c r="B19" s="1" t="s">
        <v>40</v>
      </c>
      <c r="C19" s="64" t="s">
        <v>41</v>
      </c>
      <c r="D19" s="80" t="s">
        <v>26</v>
      </c>
      <c r="E19" s="62"/>
      <c r="F19" s="62"/>
      <c r="G19" s="32" t="s">
        <v>38</v>
      </c>
      <c r="H19" s="33">
        <v>1</v>
      </c>
      <c r="I19" s="49"/>
      <c r="J19" s="50">
        <f>H19*I19</f>
        <v>0</v>
      </c>
      <c r="K19" s="154" t="s">
        <v>28</v>
      </c>
      <c r="L19" s="153" t="s">
        <v>29</v>
      </c>
    </row>
    <row r="20" spans="2:13" s="7" customFormat="1" ht="40" hidden="1" customHeight="1" outlineLevel="2" x14ac:dyDescent="0.25">
      <c r="B20" s="1" t="s">
        <v>42</v>
      </c>
      <c r="C20" s="64" t="s">
        <v>43</v>
      </c>
      <c r="D20" s="80" t="s">
        <v>26</v>
      </c>
      <c r="E20" s="62"/>
      <c r="F20" s="62"/>
      <c r="G20" s="32" t="s">
        <v>38</v>
      </c>
      <c r="H20" s="33">
        <v>1</v>
      </c>
      <c r="I20" s="49"/>
      <c r="J20" s="50">
        <f>H20*I20</f>
        <v>0</v>
      </c>
      <c r="K20" s="154" t="s">
        <v>39</v>
      </c>
      <c r="L20" s="153" t="s">
        <v>29</v>
      </c>
    </row>
    <row r="21" spans="2:13" ht="14.5" x14ac:dyDescent="0.25">
      <c r="B21" s="22">
        <v>2</v>
      </c>
      <c r="C21" s="96" t="s">
        <v>44</v>
      </c>
      <c r="D21" s="61"/>
      <c r="E21" s="61" t="s">
        <v>22</v>
      </c>
      <c r="F21" s="61"/>
      <c r="G21" s="24"/>
      <c r="H21" s="25"/>
      <c r="I21" s="46"/>
      <c r="J21" s="47">
        <f>SUBTOTAL(9,J22:J25)</f>
        <v>0</v>
      </c>
      <c r="K21" s="26"/>
      <c r="L21" s="74"/>
      <c r="M21" s="58" t="s">
        <v>45</v>
      </c>
    </row>
    <row r="22" spans="2:13" ht="13" outlineLevel="1" collapsed="1" x14ac:dyDescent="0.25">
      <c r="B22" s="56" t="s">
        <v>46</v>
      </c>
      <c r="C22" s="27" t="str">
        <f>_xlfn.XLOOKUP(F22,Planilha3!$A:$A,Planilha3!$B:$B,0,0)</f>
        <v>SV DE ESCAVACAO</v>
      </c>
      <c r="D22" s="81"/>
      <c r="E22" s="28" t="s">
        <v>22</v>
      </c>
      <c r="F22" s="36">
        <v>6600020</v>
      </c>
      <c r="G22" s="28" t="str">
        <f>_xlfn.XLOOKUP(F22,Planilha3!A:A,Planilha3!C:C,0,0)</f>
        <v>M3</v>
      </c>
      <c r="H22" s="29">
        <f>SUBTOTAL(9,H23)</f>
        <v>19</v>
      </c>
      <c r="I22" s="53"/>
      <c r="J22" s="48">
        <f>SUBTOTAL(9,J23)</f>
        <v>0</v>
      </c>
      <c r="K22" s="30"/>
      <c r="L22" s="75"/>
    </row>
    <row r="23" spans="2:13" s="7" customFormat="1" ht="25" hidden="1" outlineLevel="2" x14ac:dyDescent="0.25">
      <c r="B23" s="1" t="s">
        <v>47</v>
      </c>
      <c r="C23" s="64" t="s">
        <v>48</v>
      </c>
      <c r="D23" s="80" t="s">
        <v>26</v>
      </c>
      <c r="E23" s="62"/>
      <c r="F23" s="62"/>
      <c r="G23" s="32" t="s">
        <v>27</v>
      </c>
      <c r="H23" s="33">
        <f>ROUND(9.3*0.41*5,0)</f>
        <v>19</v>
      </c>
      <c r="I23" s="49"/>
      <c r="J23" s="50">
        <f>H23*I23</f>
        <v>0</v>
      </c>
      <c r="K23" s="154" t="s">
        <v>28</v>
      </c>
      <c r="L23" s="153" t="s">
        <v>29</v>
      </c>
    </row>
    <row r="24" spans="2:13" ht="13" outlineLevel="1" x14ac:dyDescent="0.25">
      <c r="B24" s="56" t="s">
        <v>49</v>
      </c>
      <c r="C24" s="27" t="str">
        <f>_xlfn.XLOOKUP(F24,Planilha3!$A:$A,Planilha3!$B:$B,0,0)</f>
        <v>SV CONCRETAGEM FCK 40MPA USINADO</v>
      </c>
      <c r="D24" s="57"/>
      <c r="E24" s="28" t="s">
        <v>22</v>
      </c>
      <c r="F24" s="36">
        <v>6600829</v>
      </c>
      <c r="G24" s="28" t="str">
        <f>_xlfn.XLOOKUP(F24,Planilha3!A:A,Planilha3!C:C,0,0)</f>
        <v>M3</v>
      </c>
      <c r="H24" s="29">
        <f>SUBTOTAL(9,H25)</f>
        <v>14</v>
      </c>
      <c r="I24" s="53"/>
      <c r="J24" s="48">
        <f>SUBTOTAL(9,J25:J25)</f>
        <v>0</v>
      </c>
      <c r="K24" s="30"/>
      <c r="L24" s="75"/>
    </row>
    <row r="25" spans="2:13" s="7" customFormat="1" ht="50" outlineLevel="2" x14ac:dyDescent="0.25">
      <c r="B25" s="1" t="s">
        <v>50</v>
      </c>
      <c r="C25" s="64" t="s">
        <v>32</v>
      </c>
      <c r="D25" s="62" t="s">
        <v>26</v>
      </c>
      <c r="E25"/>
      <c r="F25" s="62"/>
      <c r="G25" s="32" t="s">
        <v>27</v>
      </c>
      <c r="H25" s="33">
        <v>14</v>
      </c>
      <c r="I25" s="49"/>
      <c r="J25" s="50">
        <f>H25*I25</f>
        <v>0</v>
      </c>
      <c r="K25" s="154" t="s">
        <v>33</v>
      </c>
      <c r="L25" s="76"/>
    </row>
    <row r="26" spans="2:13" ht="13" x14ac:dyDescent="0.25">
      <c r="B26" s="22">
        <v>3</v>
      </c>
      <c r="C26" s="23" t="s">
        <v>51</v>
      </c>
      <c r="D26" s="61"/>
      <c r="E26" s="61" t="s">
        <v>22</v>
      </c>
      <c r="F26" s="61"/>
      <c r="G26" s="24"/>
      <c r="H26" s="25"/>
      <c r="I26" s="46"/>
      <c r="J26" s="47">
        <f>SUBTOTAL(9,J27:J32)</f>
        <v>0</v>
      </c>
      <c r="K26" s="26"/>
      <c r="L26" s="74"/>
    </row>
    <row r="27" spans="2:13" ht="13" outlineLevel="1" collapsed="1" x14ac:dyDescent="0.25">
      <c r="B27" s="56" t="s">
        <v>52</v>
      </c>
      <c r="C27" s="27" t="str">
        <f>_xlfn.XLOOKUP(F27,Planilha3!$A:$A,Planilha3!$B:$B,0,0)</f>
        <v>SV DE ESCAVACAO</v>
      </c>
      <c r="D27" s="81"/>
      <c r="E27" s="28" t="s">
        <v>22</v>
      </c>
      <c r="F27" s="36">
        <v>6600020</v>
      </c>
      <c r="G27" s="28" t="str">
        <f>_xlfn.XLOOKUP(F27,Planilha3!A:A,Planilha3!C:C,0,0)</f>
        <v>M3</v>
      </c>
      <c r="H27" s="29">
        <f>SUBTOTAL(9,H28)</f>
        <v>25</v>
      </c>
      <c r="I27" s="53"/>
      <c r="J27" s="48">
        <f>SUBTOTAL(9,J28)</f>
        <v>0</v>
      </c>
      <c r="K27" s="30"/>
      <c r="L27" s="75"/>
    </row>
    <row r="28" spans="2:13" s="7" customFormat="1" ht="25" hidden="1" outlineLevel="2" x14ac:dyDescent="0.25">
      <c r="B28" s="1" t="s">
        <v>53</v>
      </c>
      <c r="C28" s="64" t="s">
        <v>48</v>
      </c>
      <c r="D28" s="80" t="s">
        <v>26</v>
      </c>
      <c r="E28" s="62"/>
      <c r="F28" s="62"/>
      <c r="G28" s="32" t="s">
        <v>27</v>
      </c>
      <c r="H28" s="5">
        <f>ROUND(13.8*4*0.45,0)</f>
        <v>25</v>
      </c>
      <c r="I28" s="49"/>
      <c r="J28" s="50">
        <f>H28*I28</f>
        <v>0</v>
      </c>
      <c r="K28" s="154" t="s">
        <v>28</v>
      </c>
      <c r="L28" s="153" t="s">
        <v>29</v>
      </c>
      <c r="M28" s="7" t="s">
        <v>54</v>
      </c>
    </row>
    <row r="29" spans="2:13" ht="13" outlineLevel="1" collapsed="1" x14ac:dyDescent="0.25">
      <c r="B29" s="56" t="s">
        <v>55</v>
      </c>
      <c r="C29" s="27" t="str">
        <f>_xlfn.XLOOKUP(F29,Planilha3!$A:$A,Planilha3!$B:$B,0,0)</f>
        <v>SV CONCRETAGEM FCK 40MPA USINADO</v>
      </c>
      <c r="D29" s="57"/>
      <c r="E29" s="28" t="s">
        <v>22</v>
      </c>
      <c r="F29" s="36">
        <v>6600829</v>
      </c>
      <c r="G29" s="28" t="str">
        <f>_xlfn.XLOOKUP(F29,Planilha3!A:A,Planilha3!C:C,0,0)</f>
        <v>M3</v>
      </c>
      <c r="H29" s="29">
        <f>SUBTOTAL(9,H30)</f>
        <v>15.85</v>
      </c>
      <c r="I29" s="53"/>
      <c r="J29" s="48">
        <f>SUBTOTAL(9,J30)</f>
        <v>0</v>
      </c>
      <c r="K29" s="30"/>
      <c r="L29" s="75"/>
    </row>
    <row r="30" spans="2:13" s="7" customFormat="1" ht="50" hidden="1" outlineLevel="2" x14ac:dyDescent="0.25">
      <c r="B30" s="1" t="s">
        <v>56</v>
      </c>
      <c r="C30" s="64" t="s">
        <v>32</v>
      </c>
      <c r="D30" s="62" t="s">
        <v>26</v>
      </c>
      <c r="E30"/>
      <c r="F30" s="62"/>
      <c r="G30" s="32" t="s">
        <v>27</v>
      </c>
      <c r="H30" s="33">
        <v>15.85</v>
      </c>
      <c r="I30" s="49"/>
      <c r="J30" s="50">
        <f>H30*I30</f>
        <v>0</v>
      </c>
      <c r="K30" s="154" t="s">
        <v>33</v>
      </c>
      <c r="L30" s="153" t="s">
        <v>29</v>
      </c>
    </row>
    <row r="31" spans="2:13" s="98" customFormat="1" ht="13" outlineLevel="1" collapsed="1" x14ac:dyDescent="0.25">
      <c r="B31" s="163" t="s">
        <v>57</v>
      </c>
      <c r="C31" s="159" t="str">
        <f>_xlfn.XLOOKUP(F31,Planilha3!$A:$A,Planilha3!$B:$B,0,0)</f>
        <v>SV DE EXECUCAO DE OBRAS HIDRAULICAS</v>
      </c>
      <c r="D31" s="112"/>
      <c r="E31" s="111" t="s">
        <v>22</v>
      </c>
      <c r="F31" s="28">
        <v>6600024</v>
      </c>
      <c r="G31" s="28" t="str">
        <f>_xlfn.XLOOKUP(F31,Planilha3!A:A,Planilha3!C:C,0,0)</f>
        <v>UA</v>
      </c>
      <c r="H31" s="164">
        <f>SUBTOTAL(9,H32)</f>
        <v>1</v>
      </c>
      <c r="I31" s="161"/>
      <c r="J31" s="160">
        <f>SUBTOTAL(9,J32)</f>
        <v>0</v>
      </c>
      <c r="K31" s="162"/>
      <c r="L31" s="117"/>
    </row>
    <row r="32" spans="2:13" s="7" customFormat="1" ht="37.5" hidden="1" outlineLevel="2" x14ac:dyDescent="0.25">
      <c r="B32" s="1" t="s">
        <v>58</v>
      </c>
      <c r="C32" s="64" t="s">
        <v>59</v>
      </c>
      <c r="D32" s="62" t="s">
        <v>26</v>
      </c>
      <c r="E32"/>
      <c r="F32" s="62"/>
      <c r="G32" s="32" t="s">
        <v>38</v>
      </c>
      <c r="H32" s="90">
        <v>1</v>
      </c>
      <c r="I32" s="49"/>
      <c r="J32" s="50">
        <f>H32*I32</f>
        <v>0</v>
      </c>
      <c r="K32" s="154" t="s">
        <v>28</v>
      </c>
      <c r="L32" s="153" t="s">
        <v>29</v>
      </c>
    </row>
    <row r="33" spans="1:12" ht="13" x14ac:dyDescent="0.25">
      <c r="B33" s="99">
        <v>4</v>
      </c>
      <c r="C33" s="23" t="s">
        <v>60</v>
      </c>
      <c r="D33" s="61"/>
      <c r="E33" s="61" t="s">
        <v>22</v>
      </c>
      <c r="F33" s="61"/>
      <c r="G33" s="24"/>
      <c r="H33" s="25"/>
      <c r="I33" s="46"/>
      <c r="J33" s="47">
        <f>SUBTOTAL(9,J34:J37)</f>
        <v>0</v>
      </c>
      <c r="K33" s="26"/>
      <c r="L33" s="74"/>
    </row>
    <row r="34" spans="1:12" ht="13" outlineLevel="1" collapsed="1" x14ac:dyDescent="0.25">
      <c r="B34" s="108" t="s">
        <v>61</v>
      </c>
      <c r="C34" s="27" t="str">
        <f>_xlfn.XLOOKUP(F34,Planilha3!$A:$A,Planilha3!$B:$B,0,0)</f>
        <v>SV DE ESCAVACAO</v>
      </c>
      <c r="D34" s="81"/>
      <c r="E34" s="28" t="s">
        <v>22</v>
      </c>
      <c r="F34" s="36">
        <v>6600020</v>
      </c>
      <c r="G34" s="28" t="str">
        <f>_xlfn.XLOOKUP(F34,Planilha3!A:A,Planilha3!C:C,0,0)</f>
        <v>M3</v>
      </c>
      <c r="H34" s="29">
        <f>SUBTOTAL(9,H35)</f>
        <v>5</v>
      </c>
      <c r="I34" s="53"/>
      <c r="J34" s="48">
        <f>SUBTOTAL(9,J35)</f>
        <v>0</v>
      </c>
      <c r="K34" s="30"/>
      <c r="L34" s="75"/>
    </row>
    <row r="35" spans="1:12" s="7" customFormat="1" ht="43.75" hidden="1" customHeight="1" outlineLevel="2" x14ac:dyDescent="0.25">
      <c r="B35" s="1" t="s">
        <v>62</v>
      </c>
      <c r="C35" s="64" t="s">
        <v>48</v>
      </c>
      <c r="D35" s="80" t="s">
        <v>26</v>
      </c>
      <c r="E35" s="62"/>
      <c r="F35" s="62"/>
      <c r="G35" s="32" t="s">
        <v>27</v>
      </c>
      <c r="H35" s="5">
        <f>ROUND(4.2*3.3*0.35,0)</f>
        <v>5</v>
      </c>
      <c r="I35" s="49"/>
      <c r="J35" s="50">
        <f>H35*I35</f>
        <v>0</v>
      </c>
      <c r="K35" s="154" t="s">
        <v>28</v>
      </c>
      <c r="L35" s="153" t="s">
        <v>29</v>
      </c>
    </row>
    <row r="36" spans="1:12" ht="13" outlineLevel="1" collapsed="1" x14ac:dyDescent="0.25">
      <c r="B36" s="108" t="s">
        <v>63</v>
      </c>
      <c r="C36" s="27" t="str">
        <f>_xlfn.XLOOKUP(F36,Planilha3!$A:$A,Planilha3!$B:$B,0,0)</f>
        <v>SV CONCRETAGEM FCK 40MPA USINADO</v>
      </c>
      <c r="D36" s="57"/>
      <c r="E36" s="111" t="s">
        <v>22</v>
      </c>
      <c r="F36" s="36">
        <v>6600829</v>
      </c>
      <c r="G36" s="28" t="str">
        <f>_xlfn.XLOOKUP(F36,Planilha3!A:A,Planilha3!C:C,0,0)</f>
        <v>M3</v>
      </c>
      <c r="H36" s="29">
        <f>SUBTOTAL(9,H37)</f>
        <v>4.2</v>
      </c>
      <c r="I36" s="53"/>
      <c r="J36" s="48">
        <f>SUBTOTAL(9,J37)</f>
        <v>0</v>
      </c>
      <c r="K36" s="30"/>
      <c r="L36" s="75"/>
    </row>
    <row r="37" spans="1:12" s="7" customFormat="1" ht="50" hidden="1" outlineLevel="2" x14ac:dyDescent="0.25">
      <c r="B37" s="1" t="s">
        <v>64</v>
      </c>
      <c r="C37" s="64" t="s">
        <v>32</v>
      </c>
      <c r="D37" s="62" t="s">
        <v>26</v>
      </c>
      <c r="E37"/>
      <c r="F37" s="62"/>
      <c r="G37" s="68" t="s">
        <v>27</v>
      </c>
      <c r="H37" s="33">
        <v>4.2</v>
      </c>
      <c r="I37" s="49"/>
      <c r="J37" s="50">
        <f>H37*I37</f>
        <v>0</v>
      </c>
      <c r="K37" s="154" t="s">
        <v>33</v>
      </c>
      <c r="L37" s="153" t="s">
        <v>29</v>
      </c>
    </row>
    <row r="38" spans="1:12" s="98" customFormat="1" ht="13" x14ac:dyDescent="0.25">
      <c r="B38" s="22">
        <v>5</v>
      </c>
      <c r="C38" s="100" t="s">
        <v>65</v>
      </c>
      <c r="D38" s="101"/>
      <c r="E38" s="101" t="s">
        <v>22</v>
      </c>
      <c r="F38" s="101"/>
      <c r="G38" s="102"/>
      <c r="H38" s="103"/>
      <c r="I38" s="104"/>
      <c r="J38" s="105">
        <f>SUBTOTAL(9,J39:J52)</f>
        <v>0</v>
      </c>
      <c r="K38" s="106"/>
      <c r="L38" s="107"/>
    </row>
    <row r="39" spans="1:12" s="98" customFormat="1" ht="13" outlineLevel="1" collapsed="1" x14ac:dyDescent="0.25">
      <c r="B39" s="56" t="s">
        <v>66</v>
      </c>
      <c r="C39" s="27" t="str">
        <f>_xlfn.XLOOKUP(F39,Planilha3!$A:$A,Planilha3!$B:$B,0,0)</f>
        <v>SV DE ESCAVACAO</v>
      </c>
      <c r="D39" s="110"/>
      <c r="E39" s="111" t="s">
        <v>22</v>
      </c>
      <c r="F39" s="36">
        <v>6600020</v>
      </c>
      <c r="G39" s="28" t="str">
        <f>_xlfn.XLOOKUP(F39,Planilha3!A:A,Planilha3!C:C,0,0)</f>
        <v>M3</v>
      </c>
      <c r="H39" s="164">
        <f>SUBTOTAL(9,H40)</f>
        <v>10</v>
      </c>
      <c r="I39" s="114"/>
      <c r="J39" s="48">
        <f>SUBTOTAL(9,J40)</f>
        <v>0</v>
      </c>
      <c r="K39" s="116"/>
      <c r="L39" s="117"/>
    </row>
    <row r="40" spans="1:12" s="98" customFormat="1" ht="25" hidden="1" outlineLevel="2" x14ac:dyDescent="0.25">
      <c r="B40" s="118" t="s">
        <v>67</v>
      </c>
      <c r="C40" s="136" t="s">
        <v>48</v>
      </c>
      <c r="D40" s="120" t="s">
        <v>26</v>
      </c>
      <c r="E40" s="120"/>
      <c r="F40" s="120"/>
      <c r="G40" s="122" t="s">
        <v>27</v>
      </c>
      <c r="H40" s="123">
        <f>ROUND(5.79*3.7*0.45,0)</f>
        <v>10</v>
      </c>
      <c r="I40" s="124"/>
      <c r="J40" s="50">
        <f>H40*I40</f>
        <v>0</v>
      </c>
      <c r="K40" s="154" t="s">
        <v>28</v>
      </c>
      <c r="L40" s="153" t="s">
        <v>29</v>
      </c>
    </row>
    <row r="41" spans="1:12" ht="13" outlineLevel="1" collapsed="1" x14ac:dyDescent="0.25">
      <c r="B41" s="56" t="s">
        <v>68</v>
      </c>
      <c r="C41" s="27" t="str">
        <f>_xlfn.XLOOKUP(F41,Planilha3!$A:$A,Planilha3!$B:$B,0,0)</f>
        <v>SV CONCRETAGEM FCK 40MPA USINADO</v>
      </c>
      <c r="D41" s="57"/>
      <c r="E41" s="111" t="s">
        <v>22</v>
      </c>
      <c r="F41" s="36">
        <v>6600829</v>
      </c>
      <c r="G41" s="28" t="str">
        <f>_xlfn.XLOOKUP(F41,Planilha3!A:A,Planilha3!C:C,0,0)</f>
        <v>M3</v>
      </c>
      <c r="H41" s="29">
        <f>SUBTOTAL(9,H42)</f>
        <v>6.6</v>
      </c>
      <c r="I41" s="53"/>
      <c r="J41" s="48">
        <f>SUBTOTAL(9,J42)</f>
        <v>0</v>
      </c>
      <c r="K41" s="30"/>
      <c r="L41" s="75"/>
    </row>
    <row r="42" spans="1:12" s="98" customFormat="1" ht="50" hidden="1" outlineLevel="2" x14ac:dyDescent="0.25">
      <c r="B42" s="118" t="s">
        <v>69</v>
      </c>
      <c r="C42" s="64" t="s">
        <v>32</v>
      </c>
      <c r="D42" s="120" t="s">
        <v>26</v>
      </c>
      <c r="E42" s="120"/>
      <c r="F42" s="120"/>
      <c r="G42" s="122" t="s">
        <v>27</v>
      </c>
      <c r="H42" s="123">
        <v>6.6</v>
      </c>
      <c r="I42" s="124"/>
      <c r="J42" s="50">
        <f>H42*I42</f>
        <v>0</v>
      </c>
      <c r="K42" s="154" t="s">
        <v>33</v>
      </c>
      <c r="L42" s="153" t="s">
        <v>29</v>
      </c>
    </row>
    <row r="43" spans="1:12" s="98" customFormat="1" ht="13" outlineLevel="1" collapsed="1" x14ac:dyDescent="0.25">
      <c r="A43" s="133"/>
      <c r="B43" s="56" t="s">
        <v>70</v>
      </c>
      <c r="C43" s="27" t="str">
        <f>_xlfn.XLOOKUP(F43,Planilha3!$A:$A,Planilha3!$B:$B,0,0)</f>
        <v>SV DE EXECUCAO DE OBRAS HIDRAULICAS</v>
      </c>
      <c r="D43" s="112"/>
      <c r="E43" s="111" t="s">
        <v>22</v>
      </c>
      <c r="F43" s="36">
        <v>6600024</v>
      </c>
      <c r="G43" s="28" t="str">
        <f>_xlfn.XLOOKUP(F43,Planilha3!A:A,Planilha3!C:C,0,0)</f>
        <v>UA</v>
      </c>
      <c r="H43" s="164">
        <v>1</v>
      </c>
      <c r="I43" s="114"/>
      <c r="J43" s="48">
        <f>SUBTOTAL(9,J44:J45)</f>
        <v>0</v>
      </c>
      <c r="K43" s="116"/>
      <c r="L43" s="117"/>
    </row>
    <row r="44" spans="1:12" s="98" customFormat="1" ht="43" hidden="1" customHeight="1" outlineLevel="2" x14ac:dyDescent="0.25">
      <c r="B44" s="118" t="s">
        <v>71</v>
      </c>
      <c r="C44" s="136" t="s">
        <v>72</v>
      </c>
      <c r="D44" s="120" t="s">
        <v>26</v>
      </c>
      <c r="E44" s="135"/>
      <c r="F44" s="135"/>
      <c r="G44" s="128" t="s">
        <v>38</v>
      </c>
      <c r="H44" s="129">
        <v>1</v>
      </c>
      <c r="I44" s="124"/>
      <c r="J44" s="50">
        <f>H44*I44</f>
        <v>0</v>
      </c>
      <c r="K44" s="154" t="s">
        <v>73</v>
      </c>
      <c r="L44" s="153" t="s">
        <v>29</v>
      </c>
    </row>
    <row r="45" spans="1:12" s="98" customFormat="1" ht="37.5" hidden="1" outlineLevel="2" x14ac:dyDescent="0.25">
      <c r="B45" s="118" t="s">
        <v>71</v>
      </c>
      <c r="C45" s="136" t="s">
        <v>74</v>
      </c>
      <c r="D45" s="120" t="s">
        <v>26</v>
      </c>
      <c r="E45" s="135"/>
      <c r="F45" s="135"/>
      <c r="G45" s="128" t="s">
        <v>38</v>
      </c>
      <c r="H45" s="129">
        <v>1</v>
      </c>
      <c r="I45" s="124"/>
      <c r="J45" s="50">
        <f>H45*I45</f>
        <v>0</v>
      </c>
      <c r="K45" s="154" t="s">
        <v>75</v>
      </c>
      <c r="L45" s="153" t="s">
        <v>29</v>
      </c>
    </row>
    <row r="46" spans="1:12" s="98" customFormat="1" ht="13" outlineLevel="1" collapsed="1" x14ac:dyDescent="0.25">
      <c r="A46" s="133"/>
      <c r="B46" s="56" t="s">
        <v>76</v>
      </c>
      <c r="C46" s="27" t="str">
        <f>_xlfn.XLOOKUP(F46,Planilha3!$A:$A,Planilha3!$B:$B,0,0)</f>
        <v>SV INSTALACAO MONTAGEM E COMISSIONAMENTO</v>
      </c>
      <c r="D46" s="112"/>
      <c r="E46" s="111" t="s">
        <v>22</v>
      </c>
      <c r="F46" s="112">
        <v>6601519</v>
      </c>
      <c r="G46" s="28" t="str">
        <f>_xlfn.XLOOKUP(F46,Planilha3!A:A,Planilha3!C:C,0,0)</f>
        <v>UA</v>
      </c>
      <c r="H46" s="164">
        <f>SUBTOTAL(9,H47)</f>
        <v>1</v>
      </c>
      <c r="I46" s="114"/>
      <c r="J46" s="48">
        <f>SUBTOTAL(9,J47)</f>
        <v>0</v>
      </c>
      <c r="K46" s="116"/>
      <c r="L46" s="117"/>
    </row>
    <row r="47" spans="1:12" s="98" customFormat="1" ht="37.5" hidden="1" outlineLevel="2" x14ac:dyDescent="0.25">
      <c r="A47" s="133"/>
      <c r="B47" s="118" t="s">
        <v>77</v>
      </c>
      <c r="C47" s="136" t="s">
        <v>78</v>
      </c>
      <c r="D47" s="120" t="s">
        <v>26</v>
      </c>
      <c r="E47" s="137"/>
      <c r="F47" s="138"/>
      <c r="G47" s="128" t="s">
        <v>79</v>
      </c>
      <c r="H47" s="129">
        <v>1</v>
      </c>
      <c r="I47" s="139"/>
      <c r="J47" s="50">
        <f>H47*I47</f>
        <v>0</v>
      </c>
      <c r="K47" s="154" t="s">
        <v>80</v>
      </c>
      <c r="L47" s="153" t="s">
        <v>29</v>
      </c>
    </row>
    <row r="48" spans="1:12" s="98" customFormat="1" ht="13" outlineLevel="1" collapsed="1" x14ac:dyDescent="0.25">
      <c r="A48" s="133"/>
      <c r="B48" s="56" t="s">
        <v>81</v>
      </c>
      <c r="C48" s="27" t="str">
        <f>_xlfn.XLOOKUP(F48,Planilha3!$A:$A,Planilha3!$B:$B,0,0)</f>
        <v>SV CONSTRUCAO ESTRUTURAS PREDIAIS</v>
      </c>
      <c r="D48" s="112"/>
      <c r="E48" s="111" t="s">
        <v>22</v>
      </c>
      <c r="F48" s="112">
        <v>6600790</v>
      </c>
      <c r="G48" s="28" t="str">
        <f>_xlfn.XLOOKUP(F48,Planilha3!A:A,Planilha3!C:C,0,0)</f>
        <v>UA</v>
      </c>
      <c r="H48" s="164">
        <f>SUBTOTAL(9,H49)</f>
        <v>1</v>
      </c>
      <c r="I48" s="114"/>
      <c r="J48" s="48">
        <f>SUBTOTAL(9,J49)</f>
        <v>0</v>
      </c>
      <c r="K48" s="116"/>
      <c r="L48" s="117"/>
    </row>
    <row r="49" spans="1:13" s="98" customFormat="1" ht="62.5" hidden="1" outlineLevel="2" x14ac:dyDescent="0.25">
      <c r="A49" s="133"/>
      <c r="B49" s="118" t="s">
        <v>82</v>
      </c>
      <c r="C49" s="136" t="s">
        <v>83</v>
      </c>
      <c r="D49" s="120" t="s">
        <v>26</v>
      </c>
      <c r="E49"/>
      <c r="F49" s="138"/>
      <c r="G49" s="128" t="s">
        <v>38</v>
      </c>
      <c r="H49" s="143">
        <v>1</v>
      </c>
      <c r="I49" s="139"/>
      <c r="J49" s="50">
        <f>H49*I49</f>
        <v>0</v>
      </c>
      <c r="K49" s="154" t="s">
        <v>28</v>
      </c>
      <c r="L49" s="153" t="s">
        <v>29</v>
      </c>
    </row>
    <row r="50" spans="1:13" s="98" customFormat="1" ht="13" outlineLevel="1" collapsed="1" x14ac:dyDescent="0.25">
      <c r="A50" s="133"/>
      <c r="B50" s="56" t="s">
        <v>84</v>
      </c>
      <c r="C50" s="27" t="str">
        <f>_xlfn.XLOOKUP(F50,Planilha3!$A:$A,Planilha3!$B:$B,0,0)</f>
        <v>SV DE EXECUCAO DE OBRAS ELETRICAS</v>
      </c>
      <c r="D50" s="112"/>
      <c r="E50" s="111" t="s">
        <v>22</v>
      </c>
      <c r="F50" s="112">
        <v>6600023</v>
      </c>
      <c r="G50" s="28" t="str">
        <f>_xlfn.XLOOKUP(F50,Planilha3!A:A,Planilha3!C:C,0,0)</f>
        <v>UA</v>
      </c>
      <c r="H50" s="164">
        <v>1</v>
      </c>
      <c r="I50" s="114"/>
      <c r="J50" s="48">
        <f>SUBTOTAL(9,J51:J52)</f>
        <v>0</v>
      </c>
      <c r="K50" s="116"/>
      <c r="L50" s="117"/>
    </row>
    <row r="51" spans="1:13" s="98" customFormat="1" ht="50" hidden="1" outlineLevel="2" x14ac:dyDescent="0.25">
      <c r="B51" s="118" t="s">
        <v>85</v>
      </c>
      <c r="C51" s="64" t="s">
        <v>86</v>
      </c>
      <c r="D51" s="120" t="s">
        <v>26</v>
      </c>
      <c r="E51" s="135"/>
      <c r="F51" s="135"/>
      <c r="G51" s="128" t="s">
        <v>38</v>
      </c>
      <c r="H51" s="129">
        <v>1</v>
      </c>
      <c r="I51" s="124"/>
      <c r="J51" s="50">
        <f>H51*I51</f>
        <v>0</v>
      </c>
      <c r="K51" s="154" t="s">
        <v>39</v>
      </c>
      <c r="L51" s="153" t="s">
        <v>29</v>
      </c>
    </row>
    <row r="52" spans="1:13" s="98" customFormat="1" ht="43" hidden="1" customHeight="1" outlineLevel="2" x14ac:dyDescent="0.25">
      <c r="B52" s="118" t="s">
        <v>87</v>
      </c>
      <c r="C52" s="64" t="s">
        <v>88</v>
      </c>
      <c r="D52" s="120" t="s">
        <v>26</v>
      </c>
      <c r="E52" s="135"/>
      <c r="F52" s="135"/>
      <c r="G52" s="128" t="s">
        <v>38</v>
      </c>
      <c r="H52" s="129">
        <v>1</v>
      </c>
      <c r="I52" s="124"/>
      <c r="J52" s="50">
        <f>H52*I52</f>
        <v>0</v>
      </c>
      <c r="K52" s="154" t="s">
        <v>39</v>
      </c>
      <c r="L52" s="153" t="s">
        <v>29</v>
      </c>
    </row>
    <row r="53" spans="1:13" ht="13" x14ac:dyDescent="0.25">
      <c r="B53" s="22">
        <v>6</v>
      </c>
      <c r="C53" s="23" t="s">
        <v>89</v>
      </c>
      <c r="D53" s="61"/>
      <c r="E53" s="61" t="s">
        <v>22</v>
      </c>
      <c r="F53" s="61"/>
      <c r="G53" s="24"/>
      <c r="H53" s="25"/>
      <c r="I53" s="46"/>
      <c r="J53" s="105">
        <f>SUBTOTAL(9,J54:J60)</f>
        <v>0</v>
      </c>
      <c r="K53" s="26"/>
      <c r="L53" s="144"/>
      <c r="M53" s="146" t="s">
        <v>54</v>
      </c>
    </row>
    <row r="54" spans="1:13" ht="13" outlineLevel="1" collapsed="1" x14ac:dyDescent="0.25">
      <c r="B54" s="56" t="s">
        <v>90</v>
      </c>
      <c r="C54" s="27" t="str">
        <f>_xlfn.XLOOKUP(F54,Planilha3!$A:$A,Planilha3!$B:$B,0,0)</f>
        <v>SV DE ESCAVACAO</v>
      </c>
      <c r="D54" s="81"/>
      <c r="E54" s="28" t="s">
        <v>22</v>
      </c>
      <c r="F54" s="36">
        <v>6600020</v>
      </c>
      <c r="G54" s="28" t="str">
        <f>_xlfn.XLOOKUP(F54,Planilha3!A:A,Planilha3!C:C,0,0)</f>
        <v>M3</v>
      </c>
      <c r="H54" s="29">
        <f>SUBTOTAL(9,H55)</f>
        <v>1</v>
      </c>
      <c r="I54" s="53"/>
      <c r="J54" s="48">
        <f>SUBTOTAL(9,J55)</f>
        <v>0</v>
      </c>
      <c r="K54" s="30"/>
      <c r="L54" s="75"/>
    </row>
    <row r="55" spans="1:13" s="7" customFormat="1" ht="25" hidden="1" outlineLevel="2" x14ac:dyDescent="0.25">
      <c r="B55" s="1" t="s">
        <v>91</v>
      </c>
      <c r="C55" s="64" t="s">
        <v>92</v>
      </c>
      <c r="D55" s="62" t="s">
        <v>26</v>
      </c>
      <c r="E55" s="55"/>
      <c r="F55" s="62"/>
      <c r="G55" s="32" t="s">
        <v>27</v>
      </c>
      <c r="H55" s="86">
        <f>ROUND(0.1*3.74*1.77,0)</f>
        <v>1</v>
      </c>
      <c r="I55" s="49"/>
      <c r="J55" s="50">
        <f>H55*I55</f>
        <v>0</v>
      </c>
      <c r="K55" s="154" t="s">
        <v>28</v>
      </c>
      <c r="L55" s="153" t="s">
        <v>29</v>
      </c>
    </row>
    <row r="56" spans="1:13" ht="13" outlineLevel="1" collapsed="1" x14ac:dyDescent="0.25">
      <c r="B56" s="56" t="s">
        <v>93</v>
      </c>
      <c r="C56" s="27" t="str">
        <f>_xlfn.XLOOKUP(F56,Planilha3!$A:$A,Planilha3!$B:$B,0,0)</f>
        <v>SV CONCRETAGEM FCK 40MPA USINADO</v>
      </c>
      <c r="D56" s="81"/>
      <c r="E56" s="28" t="s">
        <v>22</v>
      </c>
      <c r="F56" s="36">
        <v>6600829</v>
      </c>
      <c r="G56" s="28" t="str">
        <f>_xlfn.XLOOKUP(F56,Planilha3!A:A,Planilha3!C:C,0,0)</f>
        <v>M3</v>
      </c>
      <c r="H56" s="29">
        <f>SUBTOTAL(9,H57)</f>
        <v>1.26</v>
      </c>
      <c r="I56" s="53"/>
      <c r="J56" s="48">
        <f>SUBTOTAL(9,J57)</f>
        <v>0</v>
      </c>
      <c r="K56" s="30"/>
      <c r="L56" s="75"/>
    </row>
    <row r="57" spans="1:13" s="7" customFormat="1" ht="50" hidden="1" outlineLevel="2" x14ac:dyDescent="0.25">
      <c r="B57" s="1" t="s">
        <v>94</v>
      </c>
      <c r="C57" s="64" t="s">
        <v>32</v>
      </c>
      <c r="D57" s="62" t="s">
        <v>26</v>
      </c>
      <c r="E57" s="62"/>
      <c r="F57" s="62"/>
      <c r="G57" s="32" t="s">
        <v>27</v>
      </c>
      <c r="H57" s="86">
        <v>1.26</v>
      </c>
      <c r="I57" s="49"/>
      <c r="J57" s="50">
        <f>H57*I57</f>
        <v>0</v>
      </c>
      <c r="K57" s="154" t="s">
        <v>33</v>
      </c>
      <c r="L57" s="153" t="s">
        <v>29</v>
      </c>
    </row>
    <row r="58" spans="1:13" ht="13" outlineLevel="1" collapsed="1" x14ac:dyDescent="0.25">
      <c r="B58" s="56" t="s">
        <v>95</v>
      </c>
      <c r="C58" s="27" t="str">
        <f>_xlfn.XLOOKUP(F58,Planilha3!$A:$A,Planilha3!$B:$B,0,0)</f>
        <v>SV DE EXECUCAO DE OBRAS HIDRAULICAS</v>
      </c>
      <c r="D58" s="36"/>
      <c r="E58" s="28" t="s">
        <v>22</v>
      </c>
      <c r="F58" s="36">
        <v>6600024</v>
      </c>
      <c r="G58" s="28" t="str">
        <f>_xlfn.XLOOKUP(F58,Planilha3!A:A,Planilha3!C:C,0,0)</f>
        <v>UA</v>
      </c>
      <c r="H58" s="29">
        <v>1</v>
      </c>
      <c r="I58" s="53"/>
      <c r="J58" s="48">
        <f>SUBTOTAL(9,J59:J60)</f>
        <v>0</v>
      </c>
      <c r="K58" s="30"/>
      <c r="L58" s="75"/>
    </row>
    <row r="59" spans="1:13" s="7" customFormat="1" ht="25" hidden="1" outlineLevel="2" x14ac:dyDescent="0.25">
      <c r="B59" s="1" t="s">
        <v>96</v>
      </c>
      <c r="C59" s="64" t="s">
        <v>97</v>
      </c>
      <c r="D59" s="80" t="s">
        <v>26</v>
      </c>
      <c r="E59" s="62"/>
      <c r="F59" s="62"/>
      <c r="G59" s="68" t="s">
        <v>38</v>
      </c>
      <c r="H59" s="5">
        <v>1</v>
      </c>
      <c r="I59" s="49"/>
      <c r="J59" s="50">
        <f>H59*I59</f>
        <v>0</v>
      </c>
      <c r="K59" s="154" t="s">
        <v>73</v>
      </c>
      <c r="L59" s="153" t="s">
        <v>29</v>
      </c>
    </row>
    <row r="60" spans="1:13" s="7" customFormat="1" ht="37.5" hidden="1" outlineLevel="2" x14ac:dyDescent="0.25">
      <c r="B60" s="1" t="s">
        <v>98</v>
      </c>
      <c r="C60" s="64" t="s">
        <v>99</v>
      </c>
      <c r="D60" s="80" t="s">
        <v>26</v>
      </c>
      <c r="E60" s="62"/>
      <c r="F60" s="62"/>
      <c r="G60" s="68" t="s">
        <v>38</v>
      </c>
      <c r="H60" s="33">
        <v>1</v>
      </c>
      <c r="I60" s="49"/>
      <c r="J60" s="50">
        <f>H60*I60</f>
        <v>0</v>
      </c>
      <c r="K60" s="154" t="s">
        <v>75</v>
      </c>
      <c r="L60" s="153" t="s">
        <v>29</v>
      </c>
    </row>
    <row r="61" spans="1:13" ht="13" x14ac:dyDescent="0.25">
      <c r="B61" s="22">
        <v>7</v>
      </c>
      <c r="C61" s="23" t="s">
        <v>100</v>
      </c>
      <c r="D61" s="61"/>
      <c r="E61" s="61" t="s">
        <v>101</v>
      </c>
      <c r="F61" s="61"/>
      <c r="G61" s="24"/>
      <c r="H61" s="25"/>
      <c r="I61" s="46"/>
      <c r="J61" s="105">
        <f>SUBTOTAL(9,J62:J86)</f>
        <v>0</v>
      </c>
      <c r="K61" s="26"/>
      <c r="L61" s="74"/>
    </row>
    <row r="62" spans="1:13" ht="13" outlineLevel="1" collapsed="1" x14ac:dyDescent="0.25">
      <c r="B62" s="56" t="s">
        <v>102</v>
      </c>
      <c r="C62" s="27" t="str">
        <f>_xlfn.XLOOKUP(F62,Planilha3!$A:$A,Planilha3!$B:$B,0,0)</f>
        <v>SV DE ESCAVACAO</v>
      </c>
      <c r="D62" s="81"/>
      <c r="E62" s="28" t="s">
        <v>101</v>
      </c>
      <c r="F62" s="36">
        <v>6600020</v>
      </c>
      <c r="G62" s="28" t="str">
        <f>_xlfn.XLOOKUP(F62,Planilha3!A:A,Planilha3!C:C,0,0)</f>
        <v>M3</v>
      </c>
      <c r="H62" s="29">
        <f>SUBTOTAL(9,H63)</f>
        <v>525</v>
      </c>
      <c r="I62" s="53"/>
      <c r="J62" s="48">
        <f>SUBTOTAL(9,J63)</f>
        <v>0</v>
      </c>
      <c r="K62" s="30"/>
      <c r="L62" s="75"/>
    </row>
    <row r="63" spans="1:13" s="7" customFormat="1" ht="25" hidden="1" outlineLevel="2" x14ac:dyDescent="0.25">
      <c r="B63" s="1" t="s">
        <v>103</v>
      </c>
      <c r="C63" s="64" t="s">
        <v>104</v>
      </c>
      <c r="D63" s="80" t="s">
        <v>26</v>
      </c>
      <c r="E63" s="62"/>
      <c r="F63" s="62"/>
      <c r="G63" s="32" t="s">
        <v>27</v>
      </c>
      <c r="H63" s="33">
        <f>ROUND(5.2*12*8.41,0)</f>
        <v>525</v>
      </c>
      <c r="I63" s="49"/>
      <c r="J63" s="50">
        <f>H63*I63</f>
        <v>0</v>
      </c>
      <c r="K63" s="154" t="s">
        <v>28</v>
      </c>
      <c r="L63" s="153" t="s">
        <v>29</v>
      </c>
    </row>
    <row r="64" spans="1:13" ht="13" outlineLevel="1" collapsed="1" x14ac:dyDescent="0.25">
      <c r="B64" s="56" t="s">
        <v>105</v>
      </c>
      <c r="C64" s="27" t="str">
        <f>_xlfn.XLOOKUP(F64,Planilha3!$A:$A,Planilha3!$B:$B,0,0)</f>
        <v>SV DE DEMOLICAO EDIFICIO E ESTRUTURAS</v>
      </c>
      <c r="D64" s="81"/>
      <c r="E64" s="28" t="s">
        <v>101</v>
      </c>
      <c r="F64" s="36">
        <v>6600012</v>
      </c>
      <c r="G64" s="28" t="str">
        <f>_xlfn.XLOOKUP(F64,Planilha3!A:A,Planilha3!C:C,0,0)</f>
        <v>UA</v>
      </c>
      <c r="H64" s="29">
        <f>SUBTOTAL(9,H65)</f>
        <v>1</v>
      </c>
      <c r="I64" s="53"/>
      <c r="J64" s="48">
        <f>SUBTOTAL(9,J65)</f>
        <v>0</v>
      </c>
      <c r="K64" s="30"/>
      <c r="L64" s="75"/>
    </row>
    <row r="65" spans="2:12" s="7" customFormat="1" ht="17.5" hidden="1" customHeight="1" outlineLevel="2" x14ac:dyDescent="0.25">
      <c r="B65" s="1" t="s">
        <v>106</v>
      </c>
      <c r="C65" s="31" t="s">
        <v>107</v>
      </c>
      <c r="D65" s="80" t="s">
        <v>26</v>
      </c>
      <c r="E65" s="62"/>
      <c r="F65" s="62"/>
      <c r="G65" s="32" t="s">
        <v>38</v>
      </c>
      <c r="H65" s="33">
        <v>1</v>
      </c>
      <c r="I65" s="49"/>
      <c r="J65" s="50">
        <f>H65*I65</f>
        <v>0</v>
      </c>
      <c r="K65" s="154" t="s">
        <v>28</v>
      </c>
      <c r="L65" s="153" t="s">
        <v>29</v>
      </c>
    </row>
    <row r="66" spans="2:12" ht="12.65" customHeight="1" outlineLevel="1" collapsed="1" x14ac:dyDescent="0.25">
      <c r="B66" s="56" t="s">
        <v>108</v>
      </c>
      <c r="C66" s="27" t="str">
        <f>_xlfn.XLOOKUP(F66,Planilha3!$A:$A,Planilha3!$B:$B,0,0)</f>
        <v>SV EXECUCAO DE OBRAS CONSTRUCAO CIVIL</v>
      </c>
      <c r="D66" s="81"/>
      <c r="E66" s="28" t="s">
        <v>101</v>
      </c>
      <c r="F66" s="36">
        <v>6600022</v>
      </c>
      <c r="G66" s="28" t="str">
        <f>_xlfn.XLOOKUP(F66,Planilha3!A:A,Planilha3!C:C,0,0)</f>
        <v>UA</v>
      </c>
      <c r="H66" s="29">
        <f>SUBTOTAL(9,H67)</f>
        <v>1</v>
      </c>
      <c r="I66" s="53"/>
      <c r="J66" s="48">
        <f>SUBTOTAL(9,J67)</f>
        <v>0</v>
      </c>
      <c r="K66" s="30"/>
      <c r="L66" s="75"/>
    </row>
    <row r="67" spans="2:12" s="7" customFormat="1" ht="18" hidden="1" customHeight="1" outlineLevel="2" x14ac:dyDescent="0.25">
      <c r="B67" s="1" t="s">
        <v>109</v>
      </c>
      <c r="C67" s="64" t="s">
        <v>110</v>
      </c>
      <c r="D67" s="80"/>
      <c r="E67" s="62"/>
      <c r="F67" s="62"/>
      <c r="G67" s="32" t="s">
        <v>38</v>
      </c>
      <c r="H67" s="33">
        <v>1</v>
      </c>
      <c r="I67" s="49"/>
      <c r="J67" s="50">
        <f>H67*I67</f>
        <v>0</v>
      </c>
      <c r="K67" s="154" t="s">
        <v>28</v>
      </c>
      <c r="L67" s="153" t="s">
        <v>29</v>
      </c>
    </row>
    <row r="68" spans="2:12" ht="12.65" customHeight="1" outlineLevel="1" collapsed="1" x14ac:dyDescent="0.25">
      <c r="B68" s="56" t="s">
        <v>111</v>
      </c>
      <c r="C68" s="27" t="str">
        <f>_xlfn.XLOOKUP(F68,Planilha3!$A:$A,Planilha3!$B:$B,0,0)</f>
        <v>SV CONCRETAGEM FCK 40MPA USINADO</v>
      </c>
      <c r="D68" s="81"/>
      <c r="E68" s="28" t="s">
        <v>101</v>
      </c>
      <c r="F68" s="36">
        <v>6600829</v>
      </c>
      <c r="G68" s="28" t="str">
        <f>_xlfn.XLOOKUP(F68,Planilha3!A:A,Planilha3!C:C,0,0)</f>
        <v>M3</v>
      </c>
      <c r="H68" s="29">
        <f>SUBTOTAL(9,H69)</f>
        <v>73.33</v>
      </c>
      <c r="I68" s="53"/>
      <c r="J68" s="48">
        <f>SUBTOTAL(9,J69)</f>
        <v>0</v>
      </c>
      <c r="K68" s="30"/>
      <c r="L68" s="75"/>
    </row>
    <row r="69" spans="2:12" s="7" customFormat="1" ht="50" hidden="1" outlineLevel="2" x14ac:dyDescent="0.25">
      <c r="B69" s="1" t="s">
        <v>112</v>
      </c>
      <c r="C69" s="64" t="s">
        <v>32</v>
      </c>
      <c r="D69" s="80" t="s">
        <v>26</v>
      </c>
      <c r="E69" s="62"/>
      <c r="F69" s="62"/>
      <c r="G69" s="32" t="s">
        <v>27</v>
      </c>
      <c r="H69" s="33">
        <f>53.39+15.91+4.03</f>
        <v>73.33</v>
      </c>
      <c r="I69" s="49"/>
      <c r="J69" s="50">
        <f>H69*I69</f>
        <v>0</v>
      </c>
      <c r="K69" s="154" t="s">
        <v>33</v>
      </c>
      <c r="L69" s="153" t="s">
        <v>29</v>
      </c>
    </row>
    <row r="70" spans="2:12" ht="13" outlineLevel="1" x14ac:dyDescent="0.25">
      <c r="B70" s="56" t="s">
        <v>113</v>
      </c>
      <c r="C70" s="27" t="str">
        <f>_xlfn.XLOOKUP(F70,Planilha3!$A:$A,Planilha3!$B:$B,0,0)</f>
        <v>SV DE EXECUCAO DE OBRAS HIDRAULICAS</v>
      </c>
      <c r="D70" s="36"/>
      <c r="E70" s="28" t="s">
        <v>101</v>
      </c>
      <c r="F70" s="36">
        <v>6600024</v>
      </c>
      <c r="G70" s="28" t="str">
        <f>_xlfn.XLOOKUP(F70,Planilha3!A:A,Planilha3!C:C,0,0)</f>
        <v>UA</v>
      </c>
      <c r="H70" s="29">
        <v>1</v>
      </c>
      <c r="I70" s="53"/>
      <c r="J70" s="48">
        <f>SUBTOTAL(9,J71:J72)</f>
        <v>0</v>
      </c>
      <c r="K70" s="30"/>
      <c r="L70" s="75"/>
    </row>
    <row r="71" spans="2:12" s="7" customFormat="1" ht="25" outlineLevel="2" x14ac:dyDescent="0.25">
      <c r="B71" s="1" t="s">
        <v>114</v>
      </c>
      <c r="C71" s="64" t="s">
        <v>115</v>
      </c>
      <c r="D71" s="80" t="s">
        <v>26</v>
      </c>
      <c r="E71"/>
      <c r="F71" s="62"/>
      <c r="G71" s="89" t="s">
        <v>38</v>
      </c>
      <c r="H71" s="90">
        <v>1</v>
      </c>
      <c r="I71" s="49"/>
      <c r="J71" s="50">
        <f>H71*I71</f>
        <v>0</v>
      </c>
      <c r="K71" s="154" t="s">
        <v>73</v>
      </c>
      <c r="L71" s="153" t="s">
        <v>29</v>
      </c>
    </row>
    <row r="72" spans="2:12" s="7" customFormat="1" ht="25" outlineLevel="2" x14ac:dyDescent="0.25">
      <c r="B72" s="1" t="s">
        <v>116</v>
      </c>
      <c r="C72" s="64" t="s">
        <v>117</v>
      </c>
      <c r="D72" s="80" t="s">
        <v>26</v>
      </c>
      <c r="E72"/>
      <c r="F72" s="67"/>
      <c r="G72" s="89" t="s">
        <v>38</v>
      </c>
      <c r="H72" s="90">
        <v>1</v>
      </c>
      <c r="I72" s="49"/>
      <c r="J72" s="50">
        <f>H72*I72</f>
        <v>0</v>
      </c>
      <c r="K72" s="154" t="s">
        <v>73</v>
      </c>
      <c r="L72" s="153" t="s">
        <v>29</v>
      </c>
    </row>
    <row r="73" spans="2:12" ht="13" outlineLevel="1" collapsed="1" x14ac:dyDescent="0.25">
      <c r="B73" s="56" t="s">
        <v>118</v>
      </c>
      <c r="C73" s="27" t="str">
        <f>_xlfn.XLOOKUP(F73,Planilha3!$A:$A,Planilha3!$B:$B,0,0)</f>
        <v>SV INSTALACAO MONTAGEM E COMISSIONAMENTO</v>
      </c>
      <c r="D73" s="36"/>
      <c r="E73" s="28" t="s">
        <v>101</v>
      </c>
      <c r="F73" s="36">
        <v>6601519</v>
      </c>
      <c r="G73" s="28" t="str">
        <f>_xlfn.XLOOKUP(F73,Planilha3!A:A,Planilha3!C:C,0,0)</f>
        <v>UA</v>
      </c>
      <c r="H73" s="29">
        <v>1</v>
      </c>
      <c r="I73" s="53"/>
      <c r="J73" s="48">
        <f>SUBTOTAL(9,J74:J80)</f>
        <v>0</v>
      </c>
      <c r="K73" s="30"/>
      <c r="L73" s="75"/>
    </row>
    <row r="74" spans="2:12" s="7" customFormat="1" ht="41.15" hidden="1" customHeight="1" outlineLevel="2" x14ac:dyDescent="0.25">
      <c r="B74" s="1" t="s">
        <v>119</v>
      </c>
      <c r="C74" s="64" t="s">
        <v>120</v>
      </c>
      <c r="D74" s="80" t="s">
        <v>26</v>
      </c>
      <c r="E74"/>
      <c r="F74" s="67"/>
      <c r="G74" s="68" t="s">
        <v>38</v>
      </c>
      <c r="H74" s="5">
        <v>1</v>
      </c>
      <c r="I74" s="49"/>
      <c r="J74" s="50">
        <f t="shared" ref="J74:J84" si="0">H74*I74</f>
        <v>0</v>
      </c>
      <c r="K74" s="154" t="s">
        <v>28</v>
      </c>
      <c r="L74" s="153" t="s">
        <v>29</v>
      </c>
    </row>
    <row r="75" spans="2:12" s="7" customFormat="1" ht="25" hidden="1" outlineLevel="2" x14ac:dyDescent="0.25">
      <c r="B75" s="1" t="s">
        <v>121</v>
      </c>
      <c r="C75" s="64" t="s">
        <v>122</v>
      </c>
      <c r="D75" s="80" t="s">
        <v>26</v>
      </c>
      <c r="E75"/>
      <c r="F75" s="67"/>
      <c r="G75" s="68" t="s">
        <v>38</v>
      </c>
      <c r="H75" s="5">
        <v>1</v>
      </c>
      <c r="I75" s="49"/>
      <c r="J75" s="50">
        <f t="shared" si="0"/>
        <v>0</v>
      </c>
      <c r="K75" s="154" t="s">
        <v>28</v>
      </c>
      <c r="L75" s="153" t="s">
        <v>29</v>
      </c>
    </row>
    <row r="76" spans="2:12" s="7" customFormat="1" ht="25" hidden="1" outlineLevel="2" x14ac:dyDescent="0.25">
      <c r="B76" s="1" t="s">
        <v>123</v>
      </c>
      <c r="C76" s="64" t="s">
        <v>124</v>
      </c>
      <c r="D76" s="80" t="s">
        <v>26</v>
      </c>
      <c r="E76"/>
      <c r="F76" s="67"/>
      <c r="G76" s="68" t="s">
        <v>38</v>
      </c>
      <c r="H76" s="5">
        <v>1</v>
      </c>
      <c r="I76" s="49"/>
      <c r="J76" s="50">
        <f t="shared" si="0"/>
        <v>0</v>
      </c>
      <c r="K76" s="154" t="s">
        <v>28</v>
      </c>
      <c r="L76" s="153" t="s">
        <v>29</v>
      </c>
    </row>
    <row r="77" spans="2:12" s="7" customFormat="1" ht="37.5" hidden="1" outlineLevel="2" x14ac:dyDescent="0.25">
      <c r="B77" s="1" t="s">
        <v>125</v>
      </c>
      <c r="C77" s="64" t="s">
        <v>126</v>
      </c>
      <c r="D77" s="80" t="s">
        <v>26</v>
      </c>
      <c r="E77"/>
      <c r="F77" s="67"/>
      <c r="G77" s="68" t="s">
        <v>38</v>
      </c>
      <c r="H77" s="5">
        <v>1</v>
      </c>
      <c r="I77" s="49"/>
      <c r="J77" s="50">
        <f t="shared" si="0"/>
        <v>0</v>
      </c>
      <c r="K77" s="154" t="s">
        <v>28</v>
      </c>
      <c r="L77" s="153" t="s">
        <v>29</v>
      </c>
    </row>
    <row r="78" spans="2:12" s="7" customFormat="1" ht="37.5" hidden="1" outlineLevel="2" x14ac:dyDescent="0.25">
      <c r="B78" s="1" t="s">
        <v>127</v>
      </c>
      <c r="C78" s="64" t="s">
        <v>128</v>
      </c>
      <c r="D78" s="80" t="s">
        <v>26</v>
      </c>
      <c r="E78"/>
      <c r="F78" s="67"/>
      <c r="G78" s="68" t="s">
        <v>38</v>
      </c>
      <c r="H78" s="5">
        <v>1</v>
      </c>
      <c r="I78" s="49"/>
      <c r="J78" s="50">
        <f t="shared" si="0"/>
        <v>0</v>
      </c>
      <c r="K78" s="154" t="s">
        <v>28</v>
      </c>
      <c r="L78" s="153" t="s">
        <v>29</v>
      </c>
    </row>
    <row r="79" spans="2:12" s="7" customFormat="1" ht="37.5" hidden="1" outlineLevel="2" x14ac:dyDescent="0.25">
      <c r="B79" s="1" t="s">
        <v>129</v>
      </c>
      <c r="C79" s="64" t="s">
        <v>130</v>
      </c>
      <c r="D79" s="80" t="s">
        <v>26</v>
      </c>
      <c r="E79"/>
      <c r="F79" s="67"/>
      <c r="G79" s="68" t="s">
        <v>38</v>
      </c>
      <c r="H79" s="5">
        <v>1</v>
      </c>
      <c r="I79" s="49"/>
      <c r="J79" s="50">
        <f t="shared" si="0"/>
        <v>0</v>
      </c>
      <c r="K79" s="154" t="s">
        <v>28</v>
      </c>
      <c r="L79" s="153" t="s">
        <v>29</v>
      </c>
    </row>
    <row r="80" spans="2:12" s="7" customFormat="1" ht="37.5" hidden="1" outlineLevel="2" x14ac:dyDescent="0.25">
      <c r="B80" s="1" t="s">
        <v>131</v>
      </c>
      <c r="C80" s="64" t="s">
        <v>132</v>
      </c>
      <c r="D80" s="80" t="s">
        <v>26</v>
      </c>
      <c r="E80"/>
      <c r="F80" s="67"/>
      <c r="G80" s="68" t="s">
        <v>38</v>
      </c>
      <c r="H80" s="5">
        <v>1</v>
      </c>
      <c r="I80" s="49"/>
      <c r="J80" s="50">
        <f t="shared" si="0"/>
        <v>0</v>
      </c>
      <c r="K80" s="154" t="s">
        <v>28</v>
      </c>
      <c r="L80" s="153" t="s">
        <v>29</v>
      </c>
    </row>
    <row r="81" spans="2:12" ht="13" outlineLevel="1" collapsed="1" x14ac:dyDescent="0.25">
      <c r="B81" s="56" t="s">
        <v>133</v>
      </c>
      <c r="C81" s="27" t="str">
        <f>_xlfn.XLOOKUP(F81,Planilha3!$A:$A,Planilha3!$B:$B,0,0)</f>
        <v>SV DE EXECUCAO DE OBRAS ELETRICAS</v>
      </c>
      <c r="D81" s="36"/>
      <c r="E81" s="28" t="s">
        <v>101</v>
      </c>
      <c r="F81" s="36">
        <v>6600023</v>
      </c>
      <c r="G81" s="28" t="str">
        <f>_xlfn.XLOOKUP(F81,Planilha3!A:A,Planilha3!C:C,0,0)</f>
        <v>UA</v>
      </c>
      <c r="H81" s="29">
        <v>1</v>
      </c>
      <c r="I81" s="53"/>
      <c r="J81" s="48">
        <f>SUBTOTAL(9,J82:J84)</f>
        <v>0</v>
      </c>
      <c r="K81" s="30"/>
      <c r="L81" s="75"/>
    </row>
    <row r="82" spans="2:12" s="7" customFormat="1" ht="58.5" hidden="1" customHeight="1" outlineLevel="2" x14ac:dyDescent="0.25">
      <c r="B82" s="1" t="s">
        <v>134</v>
      </c>
      <c r="C82" s="64" t="s">
        <v>135</v>
      </c>
      <c r="D82" s="80" t="s">
        <v>26</v>
      </c>
      <c r="E82" s="62"/>
      <c r="F82" s="62"/>
      <c r="G82" s="68" t="s">
        <v>38</v>
      </c>
      <c r="H82" s="5">
        <v>1</v>
      </c>
      <c r="I82" s="49"/>
      <c r="J82" s="50">
        <f t="shared" si="0"/>
        <v>0</v>
      </c>
      <c r="K82" s="154" t="s">
        <v>39</v>
      </c>
      <c r="L82" s="155" t="s">
        <v>29</v>
      </c>
    </row>
    <row r="83" spans="2:12" s="7" customFormat="1" ht="58.5" hidden="1" customHeight="1" outlineLevel="2" x14ac:dyDescent="0.25">
      <c r="B83" s="1" t="s">
        <v>136</v>
      </c>
      <c r="C83" s="64" t="s">
        <v>137</v>
      </c>
      <c r="D83" s="80" t="s">
        <v>26</v>
      </c>
      <c r="E83" s="62"/>
      <c r="F83" s="62"/>
      <c r="G83" s="68" t="s">
        <v>38</v>
      </c>
      <c r="H83" s="5">
        <v>1</v>
      </c>
      <c r="I83" s="49"/>
      <c r="J83" s="50">
        <f t="shared" si="0"/>
        <v>0</v>
      </c>
      <c r="K83" s="154" t="s">
        <v>39</v>
      </c>
      <c r="L83" s="155" t="s">
        <v>29</v>
      </c>
    </row>
    <row r="84" spans="2:12" s="7" customFormat="1" ht="58.5" hidden="1" customHeight="1" outlineLevel="2" x14ac:dyDescent="0.25">
      <c r="B84" s="1" t="s">
        <v>138</v>
      </c>
      <c r="C84" s="64" t="s">
        <v>139</v>
      </c>
      <c r="D84" s="80" t="s">
        <v>26</v>
      </c>
      <c r="E84" s="62"/>
      <c r="F84" s="62"/>
      <c r="G84" s="68" t="s">
        <v>38</v>
      </c>
      <c r="H84" s="5">
        <v>1</v>
      </c>
      <c r="I84" s="49"/>
      <c r="J84" s="50">
        <f t="shared" si="0"/>
        <v>0</v>
      </c>
      <c r="K84" s="154" t="s">
        <v>39</v>
      </c>
      <c r="L84" s="155" t="s">
        <v>29</v>
      </c>
    </row>
    <row r="85" spans="2:12" ht="13" outlineLevel="1" collapsed="1" x14ac:dyDescent="0.25">
      <c r="B85" s="56" t="s">
        <v>111</v>
      </c>
      <c r="C85" s="27" t="str">
        <f>_xlfn.XLOOKUP(F85,Planilha3!$A:$A,Planilha3!$B:$B,0,0)</f>
        <v>SV DE IMPERMEABILIZACAO</v>
      </c>
      <c r="D85" s="81"/>
      <c r="E85" s="28" t="s">
        <v>101</v>
      </c>
      <c r="F85" s="36">
        <v>6601160</v>
      </c>
      <c r="G85" s="28" t="str">
        <f>_xlfn.XLOOKUP(F85,Planilha3!A:A,Planilha3!C:C,0,0)</f>
        <v>M2</v>
      </c>
      <c r="H85" s="29">
        <f>SUBTOTAL(9,H86)</f>
        <v>53.834999999999994</v>
      </c>
      <c r="I85" s="53"/>
      <c r="J85" s="48">
        <f>SUBTOTAL(9,J86)</f>
        <v>0</v>
      </c>
      <c r="K85" s="30"/>
      <c r="L85" s="75"/>
    </row>
    <row r="86" spans="2:12" s="7" customFormat="1" ht="32.5" hidden="1" customHeight="1" outlineLevel="2" x14ac:dyDescent="0.25">
      <c r="B86" s="1" t="s">
        <v>112</v>
      </c>
      <c r="C86" s="64" t="s">
        <v>140</v>
      </c>
      <c r="D86" s="80" t="s">
        <v>26</v>
      </c>
      <c r="E86" s="62"/>
      <c r="F86" s="62"/>
      <c r="G86" s="32" t="s">
        <v>141</v>
      </c>
      <c r="H86" s="33">
        <f>2.24*4.25+2.65*4.25+5.65*2.67+5.65*2.18+0.5*5.65*2</f>
        <v>53.834999999999994</v>
      </c>
      <c r="I86" s="49"/>
      <c r="J86" s="50">
        <f>H86*I86</f>
        <v>0</v>
      </c>
      <c r="K86" s="154" t="s">
        <v>142</v>
      </c>
      <c r="L86" s="155" t="s">
        <v>29</v>
      </c>
    </row>
    <row r="87" spans="2:12" ht="13" x14ac:dyDescent="0.25">
      <c r="B87" s="22">
        <v>8</v>
      </c>
      <c r="C87" s="23" t="s">
        <v>143</v>
      </c>
      <c r="D87" s="61"/>
      <c r="E87" s="61" t="s">
        <v>101</v>
      </c>
      <c r="F87" s="61"/>
      <c r="G87" s="24"/>
      <c r="H87" s="25"/>
      <c r="I87" s="46"/>
      <c r="J87" s="105">
        <f>SUBTOTAL(9,J88:J117)</f>
        <v>0</v>
      </c>
      <c r="K87" s="26"/>
      <c r="L87" s="74"/>
    </row>
    <row r="88" spans="2:12" ht="13" outlineLevel="1" x14ac:dyDescent="0.25">
      <c r="B88" s="56" t="s">
        <v>144</v>
      </c>
      <c r="C88" s="27" t="str">
        <f>_xlfn.XLOOKUP(F88,Planilha3!$A:$A,Planilha3!$B:$B,0,0)</f>
        <v>SV DE ESCAVACAO</v>
      </c>
      <c r="D88" s="81"/>
      <c r="E88" s="28" t="s">
        <v>101</v>
      </c>
      <c r="F88" s="36">
        <v>6600020</v>
      </c>
      <c r="G88" s="28" t="str">
        <f>_xlfn.XLOOKUP(F88,Planilha3!A:A,Planilha3!C:C,0,0)</f>
        <v>M3</v>
      </c>
      <c r="H88" s="29">
        <f>SUBTOTAL(9,H89)</f>
        <v>15</v>
      </c>
      <c r="I88" s="53"/>
      <c r="J88" s="48">
        <f>SUBTOTAL(9,J89)</f>
        <v>0</v>
      </c>
      <c r="K88" s="30"/>
      <c r="L88" s="75"/>
    </row>
    <row r="89" spans="2:12" s="7" customFormat="1" ht="25" outlineLevel="2" x14ac:dyDescent="0.25">
      <c r="B89" s="1" t="s">
        <v>145</v>
      </c>
      <c r="C89" s="64" t="s">
        <v>48</v>
      </c>
      <c r="D89" s="80" t="s">
        <v>26</v>
      </c>
      <c r="E89" s="62"/>
      <c r="F89" s="62"/>
      <c r="G89" s="32" t="s">
        <v>27</v>
      </c>
      <c r="H89" s="33">
        <f>ROUND(0.55*3.9*6.9,0)</f>
        <v>15</v>
      </c>
      <c r="I89" s="49"/>
      <c r="J89" s="50">
        <f t="shared" ref="J89:J91" si="1">H89*I89</f>
        <v>0</v>
      </c>
      <c r="K89" s="154" t="s">
        <v>28</v>
      </c>
      <c r="L89" s="155" t="s">
        <v>29</v>
      </c>
    </row>
    <row r="90" spans="2:12" ht="13" outlineLevel="1" collapsed="1" x14ac:dyDescent="0.25">
      <c r="B90" s="56" t="s">
        <v>146</v>
      </c>
      <c r="C90" s="27" t="str">
        <f>_xlfn.XLOOKUP(F90,Planilha3!$A:$A,Planilha3!$B:$B,0,0)</f>
        <v>SV EXECUCAO FUNDACAO</v>
      </c>
      <c r="D90" s="81"/>
      <c r="E90" s="28" t="s">
        <v>101</v>
      </c>
      <c r="F90" s="36">
        <v>6600781</v>
      </c>
      <c r="G90" s="28" t="str">
        <f>_xlfn.XLOOKUP(F90,Planilha3!A:A,Planilha3!C:C,0,0)</f>
        <v>UA</v>
      </c>
      <c r="H90" s="29">
        <f>SUBTOTAL(9,H91)</f>
        <v>66</v>
      </c>
      <c r="I90" s="53"/>
      <c r="J90" s="48">
        <f>SUBTOTAL(9,J91)</f>
        <v>0</v>
      </c>
      <c r="K90" s="30"/>
      <c r="L90" s="75"/>
    </row>
    <row r="91" spans="2:12" s="7" customFormat="1" ht="42.65" hidden="1" customHeight="1" outlineLevel="2" x14ac:dyDescent="0.25">
      <c r="B91" s="1" t="s">
        <v>147</v>
      </c>
      <c r="C91" s="64" t="s">
        <v>148</v>
      </c>
      <c r="D91" s="80" t="s">
        <v>26</v>
      </c>
      <c r="E91" s="62"/>
      <c r="F91" s="67"/>
      <c r="G91" s="68" t="s">
        <v>149</v>
      </c>
      <c r="H91" s="33">
        <f>6*11</f>
        <v>66</v>
      </c>
      <c r="I91" s="49"/>
      <c r="J91" s="50">
        <f t="shared" si="1"/>
        <v>0</v>
      </c>
      <c r="K91" s="154" t="s">
        <v>28</v>
      </c>
      <c r="L91" s="155" t="s">
        <v>29</v>
      </c>
    </row>
    <row r="92" spans="2:12" ht="12.65" customHeight="1" outlineLevel="1" collapsed="1" x14ac:dyDescent="0.25">
      <c r="B92" s="56" t="s">
        <v>150</v>
      </c>
      <c r="C92" s="27" t="str">
        <f>_xlfn.XLOOKUP(F92,Planilha3!$A:$A,Planilha3!$B:$B,0,0)</f>
        <v>SV CONCRETAGEM FCK 40MPA USINADO</v>
      </c>
      <c r="D92" s="81"/>
      <c r="E92" s="28" t="s">
        <v>101</v>
      </c>
      <c r="F92" s="36">
        <v>6600829</v>
      </c>
      <c r="G92" s="28" t="str">
        <f>_xlfn.XLOOKUP(F92,Planilha3!A:A,Planilha3!C:C,0,0)</f>
        <v>M3</v>
      </c>
      <c r="H92" s="29">
        <f>SUBTOTAL(9,H93)</f>
        <v>25.7</v>
      </c>
      <c r="I92" s="53"/>
      <c r="J92" s="48">
        <f>SUBTOTAL(9,J93)</f>
        <v>0</v>
      </c>
      <c r="K92" s="30"/>
      <c r="L92" s="75"/>
    </row>
    <row r="93" spans="2:12" s="7" customFormat="1" ht="50" hidden="1" outlineLevel="2" x14ac:dyDescent="0.25">
      <c r="B93" s="1" t="s">
        <v>151</v>
      </c>
      <c r="C93" s="151" t="s">
        <v>32</v>
      </c>
      <c r="D93" s="80" t="s">
        <v>26</v>
      </c>
      <c r="E93" s="62"/>
      <c r="F93" s="62"/>
      <c r="G93" s="32" t="s">
        <v>27</v>
      </c>
      <c r="H93" s="33">
        <v>25.7</v>
      </c>
      <c r="I93" s="49"/>
      <c r="J93" s="50">
        <f t="shared" ref="J93" si="2">H93*I93</f>
        <v>0</v>
      </c>
      <c r="K93" s="154" t="s">
        <v>33</v>
      </c>
      <c r="L93" s="153" t="s">
        <v>29</v>
      </c>
    </row>
    <row r="94" spans="2:12" ht="13" outlineLevel="1" collapsed="1" x14ac:dyDescent="0.25">
      <c r="B94" s="56" t="s">
        <v>152</v>
      </c>
      <c r="C94" s="27" t="str">
        <f>_xlfn.XLOOKUP(F94,Planilha3!$A:$A,Planilha3!$B:$B,0,0)</f>
        <v>SV DE EXECUCAO DE OBRAS HIDRAULICAS</v>
      </c>
      <c r="D94" s="36"/>
      <c r="E94" s="28" t="s">
        <v>101</v>
      </c>
      <c r="F94" s="36">
        <v>6600024</v>
      </c>
      <c r="G94" s="28" t="str">
        <f>_xlfn.XLOOKUP(F94,Planilha3!A:A,Planilha3!C:C,0,0)</f>
        <v>UA</v>
      </c>
      <c r="H94" s="29">
        <v>1</v>
      </c>
      <c r="I94" s="53"/>
      <c r="J94" s="48">
        <f>SUBTOTAL(9,J95:J104)</f>
        <v>0</v>
      </c>
      <c r="K94" s="30"/>
      <c r="L94" s="75"/>
    </row>
    <row r="95" spans="2:12" s="7" customFormat="1" ht="28.5" hidden="1" customHeight="1" outlineLevel="2" x14ac:dyDescent="0.25">
      <c r="B95" s="1" t="s">
        <v>153</v>
      </c>
      <c r="C95" s="158" t="s">
        <v>154</v>
      </c>
      <c r="D95" s="80" t="s">
        <v>26</v>
      </c>
      <c r="E95"/>
      <c r="F95" s="62"/>
      <c r="G95" s="68" t="s">
        <v>38</v>
      </c>
      <c r="H95" s="33">
        <v>1</v>
      </c>
      <c r="I95" s="49"/>
      <c r="J95" s="50">
        <f t="shared" ref="J95:J117" si="3">H95*I95</f>
        <v>0</v>
      </c>
      <c r="K95" s="154" t="s">
        <v>73</v>
      </c>
      <c r="L95" s="153" t="s">
        <v>29</v>
      </c>
    </row>
    <row r="96" spans="2:12" s="7" customFormat="1" ht="25" hidden="1" outlineLevel="2" x14ac:dyDescent="0.25">
      <c r="B96" s="1" t="s">
        <v>155</v>
      </c>
      <c r="C96" s="64" t="s">
        <v>156</v>
      </c>
      <c r="D96" s="80" t="s">
        <v>26</v>
      </c>
      <c r="E96"/>
      <c r="F96" s="67"/>
      <c r="G96" s="68" t="s">
        <v>38</v>
      </c>
      <c r="H96" s="5">
        <v>1</v>
      </c>
      <c r="I96" s="49"/>
      <c r="J96" s="50">
        <f t="shared" si="3"/>
        <v>0</v>
      </c>
      <c r="K96" s="154" t="s">
        <v>73</v>
      </c>
      <c r="L96" s="153" t="s">
        <v>29</v>
      </c>
    </row>
    <row r="97" spans="2:12" s="7" customFormat="1" ht="25" hidden="1" outlineLevel="2" x14ac:dyDescent="0.25">
      <c r="B97" s="1" t="s">
        <v>157</v>
      </c>
      <c r="C97" s="64" t="s">
        <v>117</v>
      </c>
      <c r="D97" s="80" t="s">
        <v>26</v>
      </c>
      <c r="E97"/>
      <c r="F97" s="67"/>
      <c r="G97" s="68" t="s">
        <v>38</v>
      </c>
      <c r="H97" s="5">
        <v>1</v>
      </c>
      <c r="I97" s="49"/>
      <c r="J97" s="50">
        <f t="shared" si="3"/>
        <v>0</v>
      </c>
      <c r="K97" s="154" t="s">
        <v>73</v>
      </c>
      <c r="L97" s="153" t="s">
        <v>29</v>
      </c>
    </row>
    <row r="98" spans="2:12" s="7" customFormat="1" ht="25" hidden="1" outlineLevel="2" x14ac:dyDescent="0.25">
      <c r="B98" s="1" t="s">
        <v>158</v>
      </c>
      <c r="C98" s="64" t="s">
        <v>115</v>
      </c>
      <c r="D98" s="80" t="s">
        <v>26</v>
      </c>
      <c r="E98"/>
      <c r="F98" s="67"/>
      <c r="G98" s="68" t="s">
        <v>38</v>
      </c>
      <c r="H98" s="5">
        <v>1</v>
      </c>
      <c r="I98" s="49"/>
      <c r="J98" s="50">
        <f t="shared" si="3"/>
        <v>0</v>
      </c>
      <c r="K98" s="154" t="s">
        <v>73</v>
      </c>
      <c r="L98" s="153" t="s">
        <v>29</v>
      </c>
    </row>
    <row r="99" spans="2:12" s="7" customFormat="1" ht="25" hidden="1" outlineLevel="2" x14ac:dyDescent="0.25">
      <c r="B99" s="1" t="s">
        <v>159</v>
      </c>
      <c r="C99" s="64" t="s">
        <v>160</v>
      </c>
      <c r="D99" s="80" t="s">
        <v>26</v>
      </c>
      <c r="E99"/>
      <c r="F99" s="67"/>
      <c r="G99" s="68" t="s">
        <v>38</v>
      </c>
      <c r="H99" s="5">
        <v>1</v>
      </c>
      <c r="I99" s="49"/>
      <c r="J99" s="50">
        <f t="shared" si="3"/>
        <v>0</v>
      </c>
      <c r="K99" s="154" t="s">
        <v>73</v>
      </c>
      <c r="L99" s="153" t="s">
        <v>29</v>
      </c>
    </row>
    <row r="100" spans="2:12" s="7" customFormat="1" ht="25" hidden="1" outlineLevel="2" x14ac:dyDescent="0.25">
      <c r="B100" s="1" t="s">
        <v>161</v>
      </c>
      <c r="C100" s="64" t="s">
        <v>162</v>
      </c>
      <c r="D100" s="80" t="s">
        <v>26</v>
      </c>
      <c r="E100"/>
      <c r="F100" s="67"/>
      <c r="G100" s="68" t="s">
        <v>38</v>
      </c>
      <c r="H100" s="5">
        <v>1</v>
      </c>
      <c r="I100" s="49"/>
      <c r="J100" s="50">
        <f t="shared" si="3"/>
        <v>0</v>
      </c>
      <c r="K100" s="154" t="s">
        <v>73</v>
      </c>
      <c r="L100" s="153" t="s">
        <v>29</v>
      </c>
    </row>
    <row r="101" spans="2:12" s="7" customFormat="1" ht="25" hidden="1" outlineLevel="2" x14ac:dyDescent="0.25">
      <c r="B101" s="1" t="s">
        <v>163</v>
      </c>
      <c r="C101" s="64" t="s">
        <v>164</v>
      </c>
      <c r="D101" s="80" t="s">
        <v>26</v>
      </c>
      <c r="E101"/>
      <c r="F101" s="67"/>
      <c r="G101" s="68" t="s">
        <v>38</v>
      </c>
      <c r="H101" s="5">
        <v>1</v>
      </c>
      <c r="I101" s="49"/>
      <c r="J101" s="50">
        <f t="shared" si="3"/>
        <v>0</v>
      </c>
      <c r="K101" s="154" t="s">
        <v>73</v>
      </c>
      <c r="L101" s="153" t="s">
        <v>29</v>
      </c>
    </row>
    <row r="102" spans="2:12" s="7" customFormat="1" ht="37.5" hidden="1" outlineLevel="2" x14ac:dyDescent="0.25">
      <c r="B102" s="1" t="s">
        <v>165</v>
      </c>
      <c r="C102" s="64" t="s">
        <v>166</v>
      </c>
      <c r="D102" s="80" t="s">
        <v>26</v>
      </c>
      <c r="E102"/>
      <c r="F102" s="67"/>
      <c r="G102" s="68" t="s">
        <v>38</v>
      </c>
      <c r="H102" s="5">
        <v>1</v>
      </c>
      <c r="I102" s="49"/>
      <c r="J102" s="50">
        <f t="shared" si="3"/>
        <v>0</v>
      </c>
      <c r="K102" s="154" t="s">
        <v>75</v>
      </c>
      <c r="L102" s="153" t="s">
        <v>29</v>
      </c>
    </row>
    <row r="103" spans="2:12" s="7" customFormat="1" ht="44.5" hidden="1" customHeight="1" outlineLevel="2" x14ac:dyDescent="0.25">
      <c r="B103" s="1" t="s">
        <v>167</v>
      </c>
      <c r="C103" s="64" t="s">
        <v>168</v>
      </c>
      <c r="D103" s="80" t="s">
        <v>26</v>
      </c>
      <c r="E103"/>
      <c r="F103" s="67"/>
      <c r="G103" s="68" t="s">
        <v>38</v>
      </c>
      <c r="H103" s="5">
        <v>1</v>
      </c>
      <c r="I103" s="49"/>
      <c r="J103" s="50">
        <f t="shared" si="3"/>
        <v>0</v>
      </c>
      <c r="K103" s="154" t="s">
        <v>75</v>
      </c>
      <c r="L103" s="153" t="s">
        <v>29</v>
      </c>
    </row>
    <row r="104" spans="2:12" s="7" customFormat="1" ht="37.5" hidden="1" outlineLevel="2" x14ac:dyDescent="0.25">
      <c r="B104" s="1" t="s">
        <v>169</v>
      </c>
      <c r="C104" s="64" t="s">
        <v>170</v>
      </c>
      <c r="D104" s="80" t="s">
        <v>26</v>
      </c>
      <c r="E104"/>
      <c r="F104" s="67"/>
      <c r="G104" s="68" t="s">
        <v>38</v>
      </c>
      <c r="H104" s="5">
        <v>1</v>
      </c>
      <c r="I104" s="49"/>
      <c r="J104" s="50">
        <f t="shared" si="3"/>
        <v>0</v>
      </c>
      <c r="K104" s="154" t="s">
        <v>75</v>
      </c>
      <c r="L104" s="153" t="s">
        <v>29</v>
      </c>
    </row>
    <row r="105" spans="2:12" ht="13" outlineLevel="1" collapsed="1" x14ac:dyDescent="0.25">
      <c r="B105" s="56" t="s">
        <v>171</v>
      </c>
      <c r="C105" s="27" t="str">
        <f>_xlfn.XLOOKUP(F105,Planilha3!$A:$A,Planilha3!$B:$B,0,0)</f>
        <v>SV INSTALACAO MONTAGEM E COMISSIONAMENTO</v>
      </c>
      <c r="D105" s="36"/>
      <c r="E105" s="28" t="s">
        <v>101</v>
      </c>
      <c r="F105" s="36">
        <v>6601519</v>
      </c>
      <c r="G105" s="28" t="str">
        <f>_xlfn.XLOOKUP(F105,Planilha3!A:A,Planilha3!C:C,0,0)</f>
        <v>UA</v>
      </c>
      <c r="H105" s="29">
        <v>1</v>
      </c>
      <c r="I105" s="53"/>
      <c r="J105" s="48">
        <f>SUBTOTAL(9,J106:J112)</f>
        <v>0</v>
      </c>
      <c r="K105" s="30"/>
      <c r="L105" s="75"/>
    </row>
    <row r="106" spans="2:12" s="7" customFormat="1" ht="43" hidden="1" customHeight="1" outlineLevel="2" x14ac:dyDescent="0.25">
      <c r="B106" s="1" t="s">
        <v>172</v>
      </c>
      <c r="C106" s="64" t="s">
        <v>173</v>
      </c>
      <c r="D106" s="80" t="s">
        <v>26</v>
      </c>
      <c r="E106"/>
      <c r="F106" s="62"/>
      <c r="G106" s="68" t="s">
        <v>38</v>
      </c>
      <c r="H106" s="33">
        <v>1</v>
      </c>
      <c r="I106" s="49"/>
      <c r="J106" s="50">
        <f t="shared" si="3"/>
        <v>0</v>
      </c>
      <c r="K106" s="154" t="s">
        <v>28</v>
      </c>
      <c r="L106" s="153" t="s">
        <v>29</v>
      </c>
    </row>
    <row r="107" spans="2:12" s="7" customFormat="1" ht="25" hidden="1" outlineLevel="2" x14ac:dyDescent="0.25">
      <c r="B107" s="1" t="s">
        <v>174</v>
      </c>
      <c r="C107" s="64" t="s">
        <v>175</v>
      </c>
      <c r="D107" s="80" t="s">
        <v>26</v>
      </c>
      <c r="E107"/>
      <c r="F107" s="67"/>
      <c r="G107" s="68" t="s">
        <v>38</v>
      </c>
      <c r="H107" s="33">
        <v>1</v>
      </c>
      <c r="I107" s="49"/>
      <c r="J107" s="50">
        <f t="shared" si="3"/>
        <v>0</v>
      </c>
      <c r="K107" s="154" t="s">
        <v>28</v>
      </c>
      <c r="L107" s="153" t="s">
        <v>29</v>
      </c>
    </row>
    <row r="108" spans="2:12" s="7" customFormat="1" ht="37.5" hidden="1" outlineLevel="2" x14ac:dyDescent="0.25">
      <c r="B108" s="1" t="s">
        <v>176</v>
      </c>
      <c r="C108" s="64" t="s">
        <v>130</v>
      </c>
      <c r="D108" s="80" t="s">
        <v>26</v>
      </c>
      <c r="E108"/>
      <c r="F108" s="67"/>
      <c r="G108" s="68" t="s">
        <v>38</v>
      </c>
      <c r="H108" s="33">
        <v>1</v>
      </c>
      <c r="I108" s="49"/>
      <c r="J108" s="50">
        <f t="shared" si="3"/>
        <v>0</v>
      </c>
      <c r="K108" s="154" t="s">
        <v>28</v>
      </c>
      <c r="L108" s="153" t="s">
        <v>29</v>
      </c>
    </row>
    <row r="109" spans="2:12" s="7" customFormat="1" ht="37.5" hidden="1" outlineLevel="2" x14ac:dyDescent="0.25">
      <c r="B109" s="1" t="s">
        <v>159</v>
      </c>
      <c r="C109" s="64" t="s">
        <v>177</v>
      </c>
      <c r="D109" s="80" t="s">
        <v>26</v>
      </c>
      <c r="E109"/>
      <c r="F109" s="67"/>
      <c r="G109" s="68" t="s">
        <v>38</v>
      </c>
      <c r="H109" s="5">
        <v>1</v>
      </c>
      <c r="I109" s="49"/>
      <c r="J109" s="50">
        <f t="shared" si="3"/>
        <v>0</v>
      </c>
      <c r="K109" s="154" t="s">
        <v>28</v>
      </c>
      <c r="L109" s="153" t="s">
        <v>29</v>
      </c>
    </row>
    <row r="110" spans="2:12" s="7" customFormat="1" ht="37.5" hidden="1" outlineLevel="2" x14ac:dyDescent="0.25">
      <c r="B110" s="1" t="s">
        <v>178</v>
      </c>
      <c r="C110" s="64" t="s">
        <v>179</v>
      </c>
      <c r="D110" s="80" t="s">
        <v>26</v>
      </c>
      <c r="E110"/>
      <c r="F110" s="67"/>
      <c r="G110" s="68" t="s">
        <v>38</v>
      </c>
      <c r="H110" s="5">
        <v>1</v>
      </c>
      <c r="I110" s="49"/>
      <c r="J110" s="50">
        <f t="shared" si="3"/>
        <v>0</v>
      </c>
      <c r="K110" s="154" t="s">
        <v>28</v>
      </c>
      <c r="L110" s="153" t="s">
        <v>29</v>
      </c>
    </row>
    <row r="111" spans="2:12" s="7" customFormat="1" ht="25" hidden="1" outlineLevel="2" x14ac:dyDescent="0.25">
      <c r="B111" s="1" t="s">
        <v>180</v>
      </c>
      <c r="C111" s="64" t="s">
        <v>181</v>
      </c>
      <c r="D111" s="80" t="s">
        <v>26</v>
      </c>
      <c r="E111"/>
      <c r="F111" s="67"/>
      <c r="G111" s="68" t="s">
        <v>38</v>
      </c>
      <c r="H111" s="5">
        <v>1</v>
      </c>
      <c r="I111" s="49"/>
      <c r="J111" s="50">
        <f t="shared" si="3"/>
        <v>0</v>
      </c>
      <c r="K111" s="154" t="s">
        <v>28</v>
      </c>
      <c r="L111" s="153" t="s">
        <v>29</v>
      </c>
    </row>
    <row r="112" spans="2:12" s="7" customFormat="1" ht="25" hidden="1" outlineLevel="2" x14ac:dyDescent="0.25">
      <c r="B112" s="1" t="s">
        <v>182</v>
      </c>
      <c r="C112" s="64" t="s">
        <v>183</v>
      </c>
      <c r="D112" s="80" t="s">
        <v>26</v>
      </c>
      <c r="E112"/>
      <c r="F112" s="67"/>
      <c r="G112" s="68" t="s">
        <v>38</v>
      </c>
      <c r="H112" s="5">
        <v>1</v>
      </c>
      <c r="I112" s="49"/>
      <c r="J112" s="50">
        <f t="shared" si="3"/>
        <v>0</v>
      </c>
      <c r="K112" s="154" t="s">
        <v>28</v>
      </c>
      <c r="L112" s="153" t="s">
        <v>29</v>
      </c>
    </row>
    <row r="113" spans="2:12" ht="13" outlineLevel="1" collapsed="1" x14ac:dyDescent="0.25">
      <c r="B113" s="56" t="s">
        <v>184</v>
      </c>
      <c r="C113" s="27" t="str">
        <f>_xlfn.XLOOKUP(F113,Planilha3!$A:$A,Planilha3!$B:$B,0,0)</f>
        <v>SV DE EXECUCAO DE OBRAS ELETRICAS</v>
      </c>
      <c r="D113" s="81"/>
      <c r="E113" s="28" t="s">
        <v>101</v>
      </c>
      <c r="F113" s="36">
        <v>6600023</v>
      </c>
      <c r="G113" s="28" t="str">
        <f>_xlfn.XLOOKUP(F113,Planilha3!A:A,Planilha3!C:C,0,0)</f>
        <v>UA</v>
      </c>
      <c r="H113" s="29">
        <v>1</v>
      </c>
      <c r="I113" s="53"/>
      <c r="J113" s="48">
        <f>SUBTOTAL(9,J114:J117)</f>
        <v>0</v>
      </c>
      <c r="K113" s="30"/>
      <c r="L113" s="75"/>
    </row>
    <row r="114" spans="2:12" s="7" customFormat="1" ht="64.5" hidden="1" customHeight="1" outlineLevel="2" x14ac:dyDescent="0.25">
      <c r="B114" s="1" t="s">
        <v>185</v>
      </c>
      <c r="C114" s="64" t="s">
        <v>186</v>
      </c>
      <c r="D114" s="80" t="s">
        <v>26</v>
      </c>
      <c r="E114" s="62"/>
      <c r="F114" s="62"/>
      <c r="G114" s="68" t="s">
        <v>38</v>
      </c>
      <c r="H114" s="33">
        <v>1</v>
      </c>
      <c r="I114" s="49"/>
      <c r="J114" s="50">
        <f t="shared" si="3"/>
        <v>0</v>
      </c>
      <c r="K114" s="154" t="s">
        <v>39</v>
      </c>
      <c r="L114" s="153" t="s">
        <v>29</v>
      </c>
    </row>
    <row r="115" spans="2:12" s="7" customFormat="1" ht="48.65" hidden="1" customHeight="1" outlineLevel="2" x14ac:dyDescent="0.25">
      <c r="B115" s="1" t="s">
        <v>187</v>
      </c>
      <c r="C115" s="64" t="s">
        <v>188</v>
      </c>
      <c r="D115" s="80" t="s">
        <v>26</v>
      </c>
      <c r="E115" s="62"/>
      <c r="F115" s="62"/>
      <c r="G115" s="68" t="s">
        <v>38</v>
      </c>
      <c r="H115" s="5">
        <v>1</v>
      </c>
      <c r="I115" s="49"/>
      <c r="J115" s="50">
        <f t="shared" si="3"/>
        <v>0</v>
      </c>
      <c r="K115" s="154" t="s">
        <v>39</v>
      </c>
      <c r="L115" s="153" t="s">
        <v>29</v>
      </c>
    </row>
    <row r="116" spans="2:12" s="7" customFormat="1" ht="45.65" hidden="1" customHeight="1" outlineLevel="2" x14ac:dyDescent="0.25">
      <c r="B116" s="1" t="s">
        <v>189</v>
      </c>
      <c r="C116" s="64" t="s">
        <v>190</v>
      </c>
      <c r="D116" s="80" t="s">
        <v>26</v>
      </c>
      <c r="E116" s="62"/>
      <c r="F116" s="62"/>
      <c r="G116" s="68" t="s">
        <v>38</v>
      </c>
      <c r="H116" s="5">
        <v>1</v>
      </c>
      <c r="I116" s="49"/>
      <c r="J116" s="50">
        <f t="shared" si="3"/>
        <v>0</v>
      </c>
      <c r="K116" s="154" t="s">
        <v>39</v>
      </c>
      <c r="L116" s="153" t="s">
        <v>29</v>
      </c>
    </row>
    <row r="117" spans="2:12" s="7" customFormat="1" ht="45" hidden="1" customHeight="1" outlineLevel="2" x14ac:dyDescent="0.25">
      <c r="B117" s="1" t="s">
        <v>191</v>
      </c>
      <c r="C117" s="64" t="s">
        <v>192</v>
      </c>
      <c r="D117" s="80" t="s">
        <v>26</v>
      </c>
      <c r="E117" s="62"/>
      <c r="F117" s="62"/>
      <c r="G117" s="68" t="s">
        <v>38</v>
      </c>
      <c r="H117" s="5">
        <v>1</v>
      </c>
      <c r="I117" s="49"/>
      <c r="J117" s="50">
        <f t="shared" si="3"/>
        <v>0</v>
      </c>
      <c r="K117" s="154" t="s">
        <v>39</v>
      </c>
      <c r="L117" s="153" t="s">
        <v>29</v>
      </c>
    </row>
    <row r="118" spans="2:12" ht="13" x14ac:dyDescent="0.25">
      <c r="B118" s="22">
        <v>9</v>
      </c>
      <c r="C118" s="23" t="s">
        <v>193</v>
      </c>
      <c r="D118" s="61"/>
      <c r="E118" s="61" t="s">
        <v>101</v>
      </c>
      <c r="F118" s="61"/>
      <c r="G118" s="24"/>
      <c r="H118" s="25"/>
      <c r="I118" s="46"/>
      <c r="J118" s="105">
        <f>SUBTOTAL(9,J119:J126)</f>
        <v>0</v>
      </c>
      <c r="K118" s="26"/>
      <c r="L118" s="74"/>
    </row>
    <row r="119" spans="2:12" ht="13" outlineLevel="1" collapsed="1" x14ac:dyDescent="0.25">
      <c r="B119" s="56" t="s">
        <v>194</v>
      </c>
      <c r="C119" s="27" t="str">
        <f>_xlfn.XLOOKUP(F119,Planilha3!$A:$A,Planilha3!$B:$B,0,0)</f>
        <v>SV DE ESCAVACAO</v>
      </c>
      <c r="D119" s="81"/>
      <c r="E119" s="28" t="s">
        <v>101</v>
      </c>
      <c r="F119" s="36">
        <v>6600020</v>
      </c>
      <c r="G119" s="28" t="str">
        <f>_xlfn.XLOOKUP(F119,Planilha3!A:A,Planilha3!C:C,0,0)</f>
        <v>M3</v>
      </c>
      <c r="H119" s="29">
        <f>SUBTOTAL(9,H120)</f>
        <v>60</v>
      </c>
      <c r="I119" s="53"/>
      <c r="J119" s="48">
        <f>SUBTOTAL(9,J120)</f>
        <v>0</v>
      </c>
      <c r="K119" s="30"/>
      <c r="L119" s="75"/>
    </row>
    <row r="120" spans="2:12" s="7" customFormat="1" ht="25" hidden="1" outlineLevel="2" x14ac:dyDescent="0.25">
      <c r="B120" s="1" t="s">
        <v>195</v>
      </c>
      <c r="C120" s="64" t="s">
        <v>196</v>
      </c>
      <c r="D120" s="80" t="s">
        <v>26</v>
      </c>
      <c r="E120" s="62"/>
      <c r="F120" s="62"/>
      <c r="G120" s="32" t="s">
        <v>27</v>
      </c>
      <c r="H120" s="33">
        <f>ROUND(2.5*5.65*4.25,0)</f>
        <v>60</v>
      </c>
      <c r="I120" s="49"/>
      <c r="J120" s="50">
        <f t="shared" ref="J120" si="4">H120*I120</f>
        <v>0</v>
      </c>
      <c r="K120" s="154" t="s">
        <v>28</v>
      </c>
      <c r="L120" s="153" t="s">
        <v>29</v>
      </c>
    </row>
    <row r="121" spans="2:12" ht="12.65" customHeight="1" outlineLevel="1" collapsed="1" x14ac:dyDescent="0.25">
      <c r="B121" s="56" t="s">
        <v>197</v>
      </c>
      <c r="C121" s="27" t="str">
        <f>_xlfn.XLOOKUP(F121,Planilha3!$A:$A,Planilha3!$B:$B,0,0)</f>
        <v>SV CONCRETAGEM FCK 40MPA USINADO</v>
      </c>
      <c r="D121" s="81"/>
      <c r="E121" s="28" t="s">
        <v>101</v>
      </c>
      <c r="F121" s="36">
        <v>6600829</v>
      </c>
      <c r="G121" s="28" t="str">
        <f>_xlfn.XLOOKUP(F121,Planilha3!A:A,Planilha3!C:C,0,0)</f>
        <v>M3</v>
      </c>
      <c r="H121" s="29">
        <f>SUBTOTAL(9,H122)</f>
        <v>19.45</v>
      </c>
      <c r="I121" s="53"/>
      <c r="J121" s="48">
        <f>SUBTOTAL(9,J122)</f>
        <v>0</v>
      </c>
      <c r="K121" s="30"/>
      <c r="L121" s="75"/>
    </row>
    <row r="122" spans="2:12" s="7" customFormat="1" ht="50" hidden="1" outlineLevel="2" x14ac:dyDescent="0.25">
      <c r="B122" s="1" t="s">
        <v>198</v>
      </c>
      <c r="C122" s="151" t="s">
        <v>32</v>
      </c>
      <c r="D122" s="80" t="s">
        <v>26</v>
      </c>
      <c r="E122" s="62"/>
      <c r="F122" s="62"/>
      <c r="G122" s="32" t="s">
        <v>27</v>
      </c>
      <c r="H122" s="33">
        <v>19.45</v>
      </c>
      <c r="J122" s="50">
        <f t="shared" ref="J122" si="5">H122*I122</f>
        <v>0</v>
      </c>
      <c r="K122" s="154" t="s">
        <v>33</v>
      </c>
      <c r="L122" s="153" t="s">
        <v>29</v>
      </c>
    </row>
    <row r="123" spans="2:12" ht="13" outlineLevel="1" collapsed="1" x14ac:dyDescent="0.25">
      <c r="B123" s="56" t="s">
        <v>199</v>
      </c>
      <c r="C123" s="27" t="str">
        <f>_xlfn.XLOOKUP(F123,Planilha3!$A:$A,Planilha3!$B:$B,0,0)</f>
        <v>SV DE EXECUCAO DE OBRAS ELETRICAS</v>
      </c>
      <c r="D123" s="81"/>
      <c r="E123" s="28" t="s">
        <v>101</v>
      </c>
      <c r="F123" s="36">
        <v>6600023</v>
      </c>
      <c r="G123" s="28" t="str">
        <f>_xlfn.XLOOKUP(F123,Planilha3!A:A,Planilha3!C:C,0,0)</f>
        <v>UA</v>
      </c>
      <c r="H123" s="29">
        <f>SUBTOTAL(9,H124)</f>
        <v>1</v>
      </c>
      <c r="I123" s="53"/>
      <c r="J123" s="48">
        <f>SUBTOTAL(9,J124)</f>
        <v>0</v>
      </c>
      <c r="K123" s="30"/>
      <c r="L123" s="75"/>
    </row>
    <row r="124" spans="2:12" s="7" customFormat="1" ht="64.5" hidden="1" customHeight="1" outlineLevel="2" x14ac:dyDescent="0.25">
      <c r="B124" s="1" t="s">
        <v>200</v>
      </c>
      <c r="C124" s="64" t="s">
        <v>201</v>
      </c>
      <c r="D124" s="80" t="s">
        <v>26</v>
      </c>
      <c r="E124" s="62"/>
      <c r="F124" s="62"/>
      <c r="G124" s="32" t="s">
        <v>38</v>
      </c>
      <c r="H124" s="33">
        <v>1</v>
      </c>
      <c r="I124" s="49"/>
      <c r="J124" s="50">
        <f t="shared" ref="J124" si="6">H124*I124</f>
        <v>0</v>
      </c>
      <c r="K124" s="154" t="s">
        <v>39</v>
      </c>
      <c r="L124" s="153" t="s">
        <v>29</v>
      </c>
    </row>
    <row r="125" spans="2:12" ht="13" outlineLevel="1" collapsed="1" x14ac:dyDescent="0.25">
      <c r="B125" s="56" t="s">
        <v>202</v>
      </c>
      <c r="C125" s="27" t="str">
        <f>_xlfn.XLOOKUP(F125,Planilha3!$A:$A,Planilha3!$B:$B,0,0)</f>
        <v>SV DE IMPERMEABILIZACAO</v>
      </c>
      <c r="D125" s="81"/>
      <c r="E125" s="28" t="s">
        <v>101</v>
      </c>
      <c r="F125" s="36">
        <v>6601160</v>
      </c>
      <c r="G125" s="28" t="str">
        <f>_xlfn.XLOOKUP(F125,Planilha3!A:A,Planilha3!C:C,0,0)</f>
        <v>M2</v>
      </c>
      <c r="H125" s="29">
        <f>SUBTOTAL(9,H126)</f>
        <v>141</v>
      </c>
      <c r="I125" s="53"/>
      <c r="J125" s="48">
        <f>SUBTOTAL(9,J126)</f>
        <v>0</v>
      </c>
      <c r="K125" s="30"/>
      <c r="L125" s="75"/>
    </row>
    <row r="126" spans="2:12" s="7" customFormat="1" ht="39" hidden="1" customHeight="1" outlineLevel="2" x14ac:dyDescent="0.25">
      <c r="B126" s="1" t="s">
        <v>203</v>
      </c>
      <c r="C126" s="64" t="s">
        <v>204</v>
      </c>
      <c r="D126" s="80" t="s">
        <v>26</v>
      </c>
      <c r="E126" s="62"/>
      <c r="F126" s="62"/>
      <c r="G126" s="32" t="s">
        <v>141</v>
      </c>
      <c r="H126" s="33">
        <v>141</v>
      </c>
      <c r="I126" s="49"/>
      <c r="J126" s="50">
        <f>H126*I126</f>
        <v>0</v>
      </c>
      <c r="K126" s="154" t="s">
        <v>142</v>
      </c>
      <c r="L126" s="153" t="s">
        <v>29</v>
      </c>
    </row>
    <row r="127" spans="2:12" ht="13" x14ac:dyDescent="0.25">
      <c r="B127" s="22">
        <v>10</v>
      </c>
      <c r="C127" s="23" t="s">
        <v>205</v>
      </c>
      <c r="D127" s="61"/>
      <c r="E127" s="61" t="s">
        <v>101</v>
      </c>
      <c r="F127" s="61"/>
      <c r="G127" s="24"/>
      <c r="H127" s="25"/>
      <c r="I127" s="46"/>
      <c r="J127" s="47">
        <f>SUBTOTAL(9,J128:J171)</f>
        <v>0</v>
      </c>
      <c r="K127" s="26"/>
      <c r="L127" s="74"/>
    </row>
    <row r="128" spans="2:12" ht="13" outlineLevel="1" collapsed="1" x14ac:dyDescent="0.25">
      <c r="B128" s="56" t="s">
        <v>206</v>
      </c>
      <c r="C128" s="27" t="str">
        <f>_xlfn.XLOOKUP(F128,Planilha3!$A:$A,Planilha3!$B:$B,0,0)</f>
        <v>SV DE ESCAVACAO</v>
      </c>
      <c r="D128" s="81"/>
      <c r="E128" s="28" t="s">
        <v>101</v>
      </c>
      <c r="F128" s="36">
        <v>6600020</v>
      </c>
      <c r="G128" s="28" t="str">
        <f>_xlfn.XLOOKUP(F128,Planilha3!A:A,Planilha3!C:C,0,0)</f>
        <v>M3</v>
      </c>
      <c r="H128" s="29">
        <f>SUBTOTAL(9,H129)</f>
        <v>21</v>
      </c>
      <c r="I128" s="53"/>
      <c r="J128" s="48">
        <f>SUBTOTAL(9,J129)</f>
        <v>0</v>
      </c>
      <c r="K128" s="30"/>
      <c r="L128" s="75"/>
    </row>
    <row r="129" spans="2:12" s="7" customFormat="1" ht="25" hidden="1" outlineLevel="2" x14ac:dyDescent="0.25">
      <c r="B129" s="1" t="s">
        <v>207</v>
      </c>
      <c r="C129" s="64" t="s">
        <v>48</v>
      </c>
      <c r="D129" s="80" t="s">
        <v>26</v>
      </c>
      <c r="E129"/>
      <c r="F129" s="62"/>
      <c r="G129" s="32" t="s">
        <v>27</v>
      </c>
      <c r="H129" s="33">
        <f>ROUND(0.4*5*10.5,0)</f>
        <v>21</v>
      </c>
      <c r="I129" s="49"/>
      <c r="J129" s="50">
        <f t="shared" ref="J129:J131" si="7">H129*I129</f>
        <v>0</v>
      </c>
      <c r="K129" s="154" t="s">
        <v>28</v>
      </c>
      <c r="L129" s="153" t="s">
        <v>29</v>
      </c>
    </row>
    <row r="130" spans="2:12" ht="13" outlineLevel="1" collapsed="1" x14ac:dyDescent="0.25">
      <c r="B130" s="56" t="s">
        <v>206</v>
      </c>
      <c r="C130" s="27" t="str">
        <f>_xlfn.XLOOKUP(F130,Planilha3!$A:$A,Planilha3!$B:$B,0,0)</f>
        <v>SV EXECUCAO FUNDACAO</v>
      </c>
      <c r="D130" s="81"/>
      <c r="E130" s="28" t="s">
        <v>101</v>
      </c>
      <c r="F130" s="36">
        <v>6600781</v>
      </c>
      <c r="G130" s="28" t="str">
        <f>_xlfn.XLOOKUP(F130,Planilha3!A:A,Planilha3!C:C,0,0)</f>
        <v>UA</v>
      </c>
      <c r="H130" s="29">
        <f>SUBTOTAL(9,H131)</f>
        <v>13</v>
      </c>
      <c r="I130" s="53"/>
      <c r="J130" s="48">
        <f>SUBTOTAL(9,J131)</f>
        <v>0</v>
      </c>
      <c r="K130" s="30"/>
      <c r="L130" s="75"/>
    </row>
    <row r="131" spans="2:12" s="7" customFormat="1" ht="44.15" hidden="1" customHeight="1" outlineLevel="2" x14ac:dyDescent="0.25">
      <c r="B131" s="1" t="s">
        <v>208</v>
      </c>
      <c r="C131" s="64" t="s">
        <v>148</v>
      </c>
      <c r="D131" s="85" t="s">
        <v>26</v>
      </c>
      <c r="E131"/>
      <c r="F131" s="67"/>
      <c r="G131" s="68" t="s">
        <v>209</v>
      </c>
      <c r="H131" s="5">
        <v>13</v>
      </c>
      <c r="I131" s="49"/>
      <c r="J131" s="50">
        <f t="shared" si="7"/>
        <v>0</v>
      </c>
      <c r="K131" s="154" t="s">
        <v>28</v>
      </c>
      <c r="L131" s="153" t="s">
        <v>29</v>
      </c>
    </row>
    <row r="132" spans="2:12" ht="13" outlineLevel="1" collapsed="1" x14ac:dyDescent="0.25">
      <c r="B132" s="56" t="s">
        <v>210</v>
      </c>
      <c r="C132" s="27" t="str">
        <f>_xlfn.XLOOKUP(F132,Planilha3!$A:$A,Planilha3!$B:$B,0,0)</f>
        <v>SV CONCRETAGEM FCK 40MPA USINADO</v>
      </c>
      <c r="D132" s="81"/>
      <c r="E132" s="28" t="s">
        <v>101</v>
      </c>
      <c r="F132" s="36">
        <v>6600829</v>
      </c>
      <c r="G132" s="28" t="str">
        <f>_xlfn.XLOOKUP(F132,Planilha3!A:A,Planilha3!C:C,0,0)</f>
        <v>M3</v>
      </c>
      <c r="H132" s="29">
        <f>SUBTOTAL(9,H133)</f>
        <v>45.71</v>
      </c>
      <c r="I132" s="53"/>
      <c r="J132" s="48">
        <f>SUBTOTAL(9,J133)</f>
        <v>0</v>
      </c>
      <c r="K132" s="30"/>
      <c r="L132" s="75"/>
    </row>
    <row r="133" spans="2:12" s="7" customFormat="1" ht="50" hidden="1" outlineLevel="2" x14ac:dyDescent="0.25">
      <c r="B133" s="1" t="s">
        <v>211</v>
      </c>
      <c r="C133" s="151" t="s">
        <v>32</v>
      </c>
      <c r="D133" s="80" t="s">
        <v>26</v>
      </c>
      <c r="E133"/>
      <c r="F133" s="62"/>
      <c r="G133" s="32" t="s">
        <v>27</v>
      </c>
      <c r="H133" s="33">
        <f>16.7+5.98+4.91+5.22+4.77+8.13</f>
        <v>45.71</v>
      </c>
      <c r="I133" s="87"/>
      <c r="J133" s="50">
        <f t="shared" ref="J133" si="8">H133*I133</f>
        <v>0</v>
      </c>
      <c r="K133" s="154" t="s">
        <v>33</v>
      </c>
      <c r="L133" s="153" t="s">
        <v>29</v>
      </c>
    </row>
    <row r="134" spans="2:12" ht="13" outlineLevel="1" collapsed="1" x14ac:dyDescent="0.25">
      <c r="B134" s="56" t="s">
        <v>212</v>
      </c>
      <c r="C134" s="27" t="str">
        <f>_xlfn.XLOOKUP(F134,Planilha3!$A:$A,Planilha3!$B:$B,0,0)</f>
        <v>SV DE EXECUCAO DE OBRAS HIDRAULICAS</v>
      </c>
      <c r="D134" s="81"/>
      <c r="E134" s="28" t="s">
        <v>101</v>
      </c>
      <c r="F134" s="36">
        <v>6600024</v>
      </c>
      <c r="G134" s="28" t="str">
        <f>_xlfn.XLOOKUP(F134,Planilha3!A:A,Planilha3!C:C,0,0)</f>
        <v>UA</v>
      </c>
      <c r="H134" s="29">
        <v>1</v>
      </c>
      <c r="I134" s="53"/>
      <c r="J134" s="48">
        <f>SUBTOTAL(9,J135:J149)</f>
        <v>0</v>
      </c>
      <c r="K134" s="30"/>
      <c r="L134" s="75"/>
    </row>
    <row r="135" spans="2:12" s="7" customFormat="1" ht="25" hidden="1" outlineLevel="2" x14ac:dyDescent="0.25">
      <c r="B135" s="1" t="s">
        <v>213</v>
      </c>
      <c r="C135" s="64" t="s">
        <v>162</v>
      </c>
      <c r="D135" s="80" t="s">
        <v>26</v>
      </c>
      <c r="E135"/>
      <c r="F135" s="62"/>
      <c r="G135" s="32" t="s">
        <v>38</v>
      </c>
      <c r="H135" s="33">
        <v>1</v>
      </c>
      <c r="I135" s="49"/>
      <c r="J135" s="50">
        <f t="shared" ref="J135:J171" si="9">H135*I135</f>
        <v>0</v>
      </c>
      <c r="K135" s="154" t="s">
        <v>73</v>
      </c>
      <c r="L135" s="153" t="s">
        <v>29</v>
      </c>
    </row>
    <row r="136" spans="2:12" s="7" customFormat="1" ht="25" hidden="1" outlineLevel="2" x14ac:dyDescent="0.25">
      <c r="B136" s="1" t="s">
        <v>214</v>
      </c>
      <c r="C136" s="64" t="s">
        <v>160</v>
      </c>
      <c r="D136" s="80" t="s">
        <v>26</v>
      </c>
      <c r="E136"/>
      <c r="F136" s="62"/>
      <c r="G136" s="32" t="s">
        <v>38</v>
      </c>
      <c r="H136" s="33">
        <v>1</v>
      </c>
      <c r="I136" s="49"/>
      <c r="J136" s="50">
        <f t="shared" si="9"/>
        <v>0</v>
      </c>
      <c r="K136" s="154" t="s">
        <v>73</v>
      </c>
      <c r="L136" s="153" t="s">
        <v>29</v>
      </c>
    </row>
    <row r="137" spans="2:12" s="7" customFormat="1" ht="25" hidden="1" outlineLevel="2" x14ac:dyDescent="0.25">
      <c r="B137" s="1" t="s">
        <v>215</v>
      </c>
      <c r="C137" s="64" t="s">
        <v>216</v>
      </c>
      <c r="D137" s="80" t="s">
        <v>26</v>
      </c>
      <c r="E137"/>
      <c r="F137" s="67"/>
      <c r="G137" s="68" t="s">
        <v>38</v>
      </c>
      <c r="H137" s="5">
        <v>1</v>
      </c>
      <c r="I137" s="49"/>
      <c r="J137" s="50">
        <f t="shared" si="9"/>
        <v>0</v>
      </c>
      <c r="K137" s="154" t="s">
        <v>73</v>
      </c>
      <c r="L137" s="153" t="s">
        <v>29</v>
      </c>
    </row>
    <row r="138" spans="2:12" s="7" customFormat="1" ht="25" hidden="1" outlineLevel="2" x14ac:dyDescent="0.25">
      <c r="B138" s="1" t="s">
        <v>217</v>
      </c>
      <c r="C138" s="64" t="s">
        <v>218</v>
      </c>
      <c r="D138" s="80" t="s">
        <v>26</v>
      </c>
      <c r="E138"/>
      <c r="F138" s="67"/>
      <c r="G138" s="68" t="s">
        <v>38</v>
      </c>
      <c r="H138" s="5">
        <v>1</v>
      </c>
      <c r="I138" s="49"/>
      <c r="J138" s="50">
        <f t="shared" si="9"/>
        <v>0</v>
      </c>
      <c r="K138" s="154" t="s">
        <v>73</v>
      </c>
      <c r="L138" s="153" t="s">
        <v>29</v>
      </c>
    </row>
    <row r="139" spans="2:12" s="7" customFormat="1" ht="25" hidden="1" outlineLevel="2" x14ac:dyDescent="0.25">
      <c r="B139" s="1" t="s">
        <v>219</v>
      </c>
      <c r="C139" s="64" t="s">
        <v>220</v>
      </c>
      <c r="D139" s="80" t="s">
        <v>26</v>
      </c>
      <c r="E139"/>
      <c r="F139" s="67"/>
      <c r="G139" s="68" t="s">
        <v>38</v>
      </c>
      <c r="H139" s="5">
        <v>1</v>
      </c>
      <c r="I139" s="49"/>
      <c r="J139" s="50">
        <f t="shared" si="9"/>
        <v>0</v>
      </c>
      <c r="K139" s="154" t="s">
        <v>73</v>
      </c>
      <c r="L139" s="153" t="s">
        <v>29</v>
      </c>
    </row>
    <row r="140" spans="2:12" s="7" customFormat="1" ht="25" hidden="1" outlineLevel="2" x14ac:dyDescent="0.25">
      <c r="B140" s="1" t="s">
        <v>221</v>
      </c>
      <c r="C140" s="64" t="s">
        <v>222</v>
      </c>
      <c r="D140" s="80" t="s">
        <v>26</v>
      </c>
      <c r="E140"/>
      <c r="F140" s="67"/>
      <c r="G140" s="68" t="s">
        <v>38</v>
      </c>
      <c r="H140" s="5">
        <v>1</v>
      </c>
      <c r="I140" s="49"/>
      <c r="J140" s="50">
        <f t="shared" si="9"/>
        <v>0</v>
      </c>
      <c r="K140" s="154" t="s">
        <v>73</v>
      </c>
      <c r="L140" s="153" t="s">
        <v>29</v>
      </c>
    </row>
    <row r="141" spans="2:12" s="7" customFormat="1" ht="25" hidden="1" outlineLevel="2" x14ac:dyDescent="0.25">
      <c r="B141" s="1" t="s">
        <v>223</v>
      </c>
      <c r="C141" s="64" t="s">
        <v>224</v>
      </c>
      <c r="D141" s="80" t="s">
        <v>26</v>
      </c>
      <c r="E141"/>
      <c r="F141" s="67"/>
      <c r="G141" s="68" t="s">
        <v>38</v>
      </c>
      <c r="H141" s="5">
        <v>1</v>
      </c>
      <c r="I141" s="49"/>
      <c r="J141" s="50">
        <f t="shared" si="9"/>
        <v>0</v>
      </c>
      <c r="K141" s="154" t="s">
        <v>73</v>
      </c>
      <c r="L141" s="153" t="s">
        <v>29</v>
      </c>
    </row>
    <row r="142" spans="2:12" s="7" customFormat="1" ht="37.5" hidden="1" outlineLevel="2" x14ac:dyDescent="0.25">
      <c r="B142" s="1" t="s">
        <v>225</v>
      </c>
      <c r="C142" s="64" t="s">
        <v>226</v>
      </c>
      <c r="D142" s="80" t="s">
        <v>26</v>
      </c>
      <c r="E142"/>
      <c r="F142" s="67"/>
      <c r="G142" s="68" t="s">
        <v>38</v>
      </c>
      <c r="H142" s="5">
        <v>1</v>
      </c>
      <c r="I142" s="49"/>
      <c r="J142" s="50">
        <f t="shared" si="9"/>
        <v>0</v>
      </c>
      <c r="K142" s="154" t="s">
        <v>75</v>
      </c>
      <c r="L142" s="153" t="s">
        <v>29</v>
      </c>
    </row>
    <row r="143" spans="2:12" s="7" customFormat="1" ht="37.5" hidden="1" outlineLevel="2" x14ac:dyDescent="0.25">
      <c r="B143" s="1" t="s">
        <v>227</v>
      </c>
      <c r="C143" s="64" t="s">
        <v>228</v>
      </c>
      <c r="D143" s="80" t="s">
        <v>26</v>
      </c>
      <c r="E143"/>
      <c r="F143" s="67"/>
      <c r="G143" s="68" t="s">
        <v>38</v>
      </c>
      <c r="H143" s="5">
        <v>1</v>
      </c>
      <c r="I143" s="49"/>
      <c r="J143" s="50">
        <f t="shared" si="9"/>
        <v>0</v>
      </c>
      <c r="K143" s="154" t="s">
        <v>75</v>
      </c>
      <c r="L143" s="153" t="s">
        <v>29</v>
      </c>
    </row>
    <row r="144" spans="2:12" s="7" customFormat="1" ht="37.5" hidden="1" outlineLevel="2" x14ac:dyDescent="0.25">
      <c r="B144" s="1" t="s">
        <v>229</v>
      </c>
      <c r="C144" s="64" t="s">
        <v>230</v>
      </c>
      <c r="D144" s="80" t="s">
        <v>26</v>
      </c>
      <c r="E144"/>
      <c r="F144" s="67"/>
      <c r="G144" s="68" t="s">
        <v>38</v>
      </c>
      <c r="H144" s="5">
        <v>1</v>
      </c>
      <c r="I144" s="49"/>
      <c r="J144" s="50">
        <f t="shared" si="9"/>
        <v>0</v>
      </c>
      <c r="K144" s="154" t="s">
        <v>75</v>
      </c>
      <c r="L144" s="153" t="s">
        <v>29</v>
      </c>
    </row>
    <row r="145" spans="2:12" s="7" customFormat="1" ht="37.5" hidden="1" outlineLevel="2" x14ac:dyDescent="0.25">
      <c r="B145" s="1" t="s">
        <v>231</v>
      </c>
      <c r="C145" s="64" t="s">
        <v>232</v>
      </c>
      <c r="D145" s="80" t="s">
        <v>26</v>
      </c>
      <c r="E145"/>
      <c r="F145" s="67"/>
      <c r="G145" s="68" t="s">
        <v>38</v>
      </c>
      <c r="H145" s="5">
        <v>1</v>
      </c>
      <c r="I145" s="49"/>
      <c r="J145" s="50">
        <f t="shared" si="9"/>
        <v>0</v>
      </c>
      <c r="K145" s="154" t="s">
        <v>75</v>
      </c>
      <c r="L145" s="153" t="s">
        <v>29</v>
      </c>
    </row>
    <row r="146" spans="2:12" s="7" customFormat="1" ht="37.5" hidden="1" outlineLevel="2" x14ac:dyDescent="0.25">
      <c r="B146" s="1" t="s">
        <v>233</v>
      </c>
      <c r="C146" s="64" t="s">
        <v>234</v>
      </c>
      <c r="D146" s="80" t="s">
        <v>26</v>
      </c>
      <c r="E146"/>
      <c r="F146" s="67"/>
      <c r="G146" s="68" t="s">
        <v>38</v>
      </c>
      <c r="H146" s="5">
        <v>1</v>
      </c>
      <c r="I146" s="49"/>
      <c r="J146" s="50">
        <f t="shared" si="9"/>
        <v>0</v>
      </c>
      <c r="K146" s="154" t="s">
        <v>75</v>
      </c>
      <c r="L146" s="153" t="s">
        <v>29</v>
      </c>
    </row>
    <row r="147" spans="2:12" s="7" customFormat="1" ht="25" hidden="1" outlineLevel="2" x14ac:dyDescent="0.25">
      <c r="B147" s="1" t="s">
        <v>235</v>
      </c>
      <c r="C147" s="64" t="s">
        <v>236</v>
      </c>
      <c r="D147" s="80" t="s">
        <v>26</v>
      </c>
      <c r="E147"/>
      <c r="F147" s="67"/>
      <c r="G147" s="68" t="s">
        <v>38</v>
      </c>
      <c r="H147" s="5">
        <v>1</v>
      </c>
      <c r="I147" s="49"/>
      <c r="J147" s="50">
        <f t="shared" si="9"/>
        <v>0</v>
      </c>
      <c r="K147" s="154" t="s">
        <v>75</v>
      </c>
      <c r="L147" s="153" t="s">
        <v>29</v>
      </c>
    </row>
    <row r="148" spans="2:12" s="7" customFormat="1" ht="37.5" hidden="1" outlineLevel="2" x14ac:dyDescent="0.25">
      <c r="B148" s="1" t="s">
        <v>237</v>
      </c>
      <c r="C148" s="64" t="s">
        <v>238</v>
      </c>
      <c r="D148" s="80" t="s">
        <v>26</v>
      </c>
      <c r="E148"/>
      <c r="F148" s="67"/>
      <c r="G148" s="68" t="s">
        <v>38</v>
      </c>
      <c r="H148" s="5">
        <v>1</v>
      </c>
      <c r="I148" s="49"/>
      <c r="J148" s="50">
        <f t="shared" si="9"/>
        <v>0</v>
      </c>
      <c r="K148" s="154" t="s">
        <v>75</v>
      </c>
      <c r="L148" s="153" t="s">
        <v>29</v>
      </c>
    </row>
    <row r="149" spans="2:12" s="7" customFormat="1" ht="37.5" hidden="1" outlineLevel="2" x14ac:dyDescent="0.25">
      <c r="B149" s="1" t="s">
        <v>239</v>
      </c>
      <c r="C149" s="64" t="s">
        <v>240</v>
      </c>
      <c r="D149" s="80" t="s">
        <v>26</v>
      </c>
      <c r="E149"/>
      <c r="F149" s="67"/>
      <c r="G149" s="68" t="s">
        <v>38</v>
      </c>
      <c r="H149" s="5">
        <v>1</v>
      </c>
      <c r="I149" s="49"/>
      <c r="J149" s="50">
        <f t="shared" si="9"/>
        <v>0</v>
      </c>
      <c r="K149" s="154" t="s">
        <v>73</v>
      </c>
      <c r="L149" s="153" t="s">
        <v>29</v>
      </c>
    </row>
    <row r="150" spans="2:12" ht="13" outlineLevel="1" collapsed="1" x14ac:dyDescent="0.25">
      <c r="B150" s="56" t="s">
        <v>241</v>
      </c>
      <c r="C150" s="27" t="str">
        <f>_xlfn.XLOOKUP(F150,Planilha3!$A:$A,Planilha3!$B:$B,0,0)</f>
        <v>SV CONSTRUCAO ESTRUTURAS PREDIAIS</v>
      </c>
      <c r="D150" s="36"/>
      <c r="E150" s="28" t="s">
        <v>101</v>
      </c>
      <c r="F150" s="36">
        <v>6600790</v>
      </c>
      <c r="G150" s="28" t="str">
        <f>_xlfn.XLOOKUP(F150,Planilha3!A:A,Planilha3!C:C,0,0)</f>
        <v>UA</v>
      </c>
      <c r="H150" s="29">
        <v>1</v>
      </c>
      <c r="I150" s="53"/>
      <c r="J150" s="48">
        <f>SUBTOTAL(9,J151:J155)</f>
        <v>0</v>
      </c>
      <c r="K150" s="30"/>
      <c r="L150" s="75"/>
    </row>
    <row r="151" spans="2:12" s="7" customFormat="1" ht="37.5" hidden="1" outlineLevel="2" x14ac:dyDescent="0.25">
      <c r="B151" s="1" t="s">
        <v>242</v>
      </c>
      <c r="C151" s="64" t="s">
        <v>243</v>
      </c>
      <c r="D151" s="80" t="s">
        <v>26</v>
      </c>
      <c r="E151"/>
      <c r="F151" s="67"/>
      <c r="G151" s="68" t="s">
        <v>38</v>
      </c>
      <c r="H151" s="5">
        <v>1</v>
      </c>
      <c r="I151" s="49"/>
      <c r="J151" s="50">
        <f t="shared" si="9"/>
        <v>0</v>
      </c>
      <c r="K151" s="154" t="s">
        <v>28</v>
      </c>
      <c r="L151" s="153" t="s">
        <v>29</v>
      </c>
    </row>
    <row r="152" spans="2:12" s="7" customFormat="1" ht="25" hidden="1" outlineLevel="2" x14ac:dyDescent="0.25">
      <c r="B152" s="1" t="s">
        <v>244</v>
      </c>
      <c r="C152" s="64" t="s">
        <v>245</v>
      </c>
      <c r="D152" s="80" t="s">
        <v>26</v>
      </c>
      <c r="E152"/>
      <c r="F152" s="67"/>
      <c r="G152" s="68" t="s">
        <v>38</v>
      </c>
      <c r="H152" s="5">
        <v>1</v>
      </c>
      <c r="I152" s="49"/>
      <c r="J152" s="50">
        <f t="shared" si="9"/>
        <v>0</v>
      </c>
      <c r="K152" s="154" t="s">
        <v>28</v>
      </c>
      <c r="L152" s="153" t="s">
        <v>29</v>
      </c>
    </row>
    <row r="153" spans="2:12" s="7" customFormat="1" ht="25" hidden="1" outlineLevel="2" x14ac:dyDescent="0.25">
      <c r="B153" s="1" t="s">
        <v>246</v>
      </c>
      <c r="C153" s="64" t="s">
        <v>247</v>
      </c>
      <c r="D153" s="80" t="s">
        <v>26</v>
      </c>
      <c r="E153"/>
      <c r="F153" s="67"/>
      <c r="G153" s="68" t="s">
        <v>38</v>
      </c>
      <c r="H153" s="5">
        <v>1</v>
      </c>
      <c r="I153" s="49"/>
      <c r="J153" s="50">
        <f t="shared" si="9"/>
        <v>0</v>
      </c>
      <c r="K153" s="154" t="s">
        <v>28</v>
      </c>
      <c r="L153" s="153" t="s">
        <v>29</v>
      </c>
    </row>
    <row r="154" spans="2:12" s="7" customFormat="1" ht="42.65" hidden="1" customHeight="1" outlineLevel="2" x14ac:dyDescent="0.25">
      <c r="B154" s="1" t="s">
        <v>248</v>
      </c>
      <c r="C154" s="64" t="s">
        <v>249</v>
      </c>
      <c r="D154" s="80" t="s">
        <v>26</v>
      </c>
      <c r="E154"/>
      <c r="F154" s="67"/>
      <c r="G154" s="68" t="s">
        <v>38</v>
      </c>
      <c r="H154" s="5">
        <v>1</v>
      </c>
      <c r="I154" s="49"/>
      <c r="J154" s="50">
        <f t="shared" si="9"/>
        <v>0</v>
      </c>
      <c r="K154" s="154" t="s">
        <v>28</v>
      </c>
      <c r="L154" s="153" t="s">
        <v>29</v>
      </c>
    </row>
    <row r="155" spans="2:12" s="7" customFormat="1" ht="43.4" hidden="1" customHeight="1" outlineLevel="2" x14ac:dyDescent="0.25">
      <c r="B155" s="1" t="s">
        <v>250</v>
      </c>
      <c r="C155" s="64" t="s">
        <v>251</v>
      </c>
      <c r="D155" s="80" t="s">
        <v>26</v>
      </c>
      <c r="E155"/>
      <c r="F155" s="67"/>
      <c r="G155" s="68" t="s">
        <v>38</v>
      </c>
      <c r="H155" s="5">
        <v>1</v>
      </c>
      <c r="I155" s="49"/>
      <c r="J155" s="50">
        <f t="shared" si="9"/>
        <v>0</v>
      </c>
      <c r="K155" s="154" t="s">
        <v>28</v>
      </c>
      <c r="L155" s="153" t="s">
        <v>29</v>
      </c>
    </row>
    <row r="156" spans="2:12" ht="13" outlineLevel="1" collapsed="1" x14ac:dyDescent="0.25">
      <c r="B156" s="56" t="s">
        <v>252</v>
      </c>
      <c r="C156" s="27" t="str">
        <f>_xlfn.XLOOKUP(F156,Planilha3!$A:$A,Planilha3!$B:$B,0,0)</f>
        <v>SV INSTALACAO MONTAGEM E COMISSIONAMENTO</v>
      </c>
      <c r="D156" s="36"/>
      <c r="E156" s="28" t="s">
        <v>101</v>
      </c>
      <c r="F156" s="36">
        <v>6601519</v>
      </c>
      <c r="G156" s="28" t="str">
        <f>_xlfn.XLOOKUP(F156,Planilha3!A:A,Planilha3!C:C,0,0)</f>
        <v>UA</v>
      </c>
      <c r="H156" s="29">
        <v>1</v>
      </c>
      <c r="I156" s="53"/>
      <c r="J156" s="48">
        <f>SUBTOTAL(9,J157:J160)</f>
        <v>0</v>
      </c>
      <c r="K156" s="30"/>
      <c r="L156" s="75"/>
    </row>
    <row r="157" spans="2:12" s="7" customFormat="1" ht="43" hidden="1" customHeight="1" outlineLevel="2" x14ac:dyDescent="0.25">
      <c r="B157" s="1" t="s">
        <v>253</v>
      </c>
      <c r="C157" s="64" t="s">
        <v>254</v>
      </c>
      <c r="D157" s="80" t="s">
        <v>26</v>
      </c>
      <c r="E157"/>
      <c r="F157" s="62"/>
      <c r="G157" s="68" t="s">
        <v>79</v>
      </c>
      <c r="H157" s="33">
        <v>1</v>
      </c>
      <c r="I157" s="49"/>
      <c r="J157" s="50">
        <f t="shared" si="9"/>
        <v>0</v>
      </c>
      <c r="K157" s="154" t="s">
        <v>28</v>
      </c>
      <c r="L157" s="153" t="s">
        <v>29</v>
      </c>
    </row>
    <row r="158" spans="2:12" s="7" customFormat="1" ht="37.5" hidden="1" outlineLevel="2" x14ac:dyDescent="0.25">
      <c r="B158" s="1" t="s">
        <v>255</v>
      </c>
      <c r="C158" s="64" t="s">
        <v>256</v>
      </c>
      <c r="D158" s="80" t="s">
        <v>26</v>
      </c>
      <c r="E158"/>
      <c r="F158" s="67"/>
      <c r="G158" s="68" t="s">
        <v>79</v>
      </c>
      <c r="H158" s="5">
        <v>1</v>
      </c>
      <c r="I158" s="49"/>
      <c r="J158" s="50">
        <f t="shared" si="9"/>
        <v>0</v>
      </c>
      <c r="K158" s="154" t="s">
        <v>28</v>
      </c>
      <c r="L158" s="153" t="s">
        <v>29</v>
      </c>
    </row>
    <row r="159" spans="2:12" s="7" customFormat="1" ht="37.5" hidden="1" outlineLevel="2" x14ac:dyDescent="0.25">
      <c r="B159" s="1" t="s">
        <v>257</v>
      </c>
      <c r="C159" s="64" t="s">
        <v>258</v>
      </c>
      <c r="D159" s="80" t="s">
        <v>26</v>
      </c>
      <c r="E159"/>
      <c r="F159" s="67"/>
      <c r="G159" s="68" t="s">
        <v>79</v>
      </c>
      <c r="H159" s="5">
        <v>1</v>
      </c>
      <c r="I159" s="49"/>
      <c r="J159" s="50">
        <f t="shared" si="9"/>
        <v>0</v>
      </c>
      <c r="K159" s="154" t="s">
        <v>28</v>
      </c>
      <c r="L159" s="153" t="s">
        <v>29</v>
      </c>
    </row>
    <row r="160" spans="2:12" s="7" customFormat="1" ht="37.5" hidden="1" outlineLevel="2" x14ac:dyDescent="0.25">
      <c r="B160" s="1" t="s">
        <v>259</v>
      </c>
      <c r="C160" s="64" t="s">
        <v>260</v>
      </c>
      <c r="D160" s="80" t="s">
        <v>26</v>
      </c>
      <c r="E160"/>
      <c r="F160" s="67"/>
      <c r="G160" s="68" t="s">
        <v>79</v>
      </c>
      <c r="H160" s="5">
        <v>1</v>
      </c>
      <c r="I160" s="49"/>
      <c r="J160" s="50">
        <f t="shared" si="9"/>
        <v>0</v>
      </c>
      <c r="K160" s="154" t="s">
        <v>28</v>
      </c>
      <c r="L160" s="153" t="s">
        <v>29</v>
      </c>
    </row>
    <row r="161" spans="2:12" ht="13" outlineLevel="1" collapsed="1" x14ac:dyDescent="0.25">
      <c r="B161" s="56" t="s">
        <v>261</v>
      </c>
      <c r="C161" s="27" t="str">
        <f>_xlfn.XLOOKUP(F161,Planilha3!$A:$A,Planilha3!$B:$B,0,0)</f>
        <v>SV DE EXECUCAO DE OBRAS ELETRICAS</v>
      </c>
      <c r="D161" s="81"/>
      <c r="E161" s="28" t="s">
        <v>101</v>
      </c>
      <c r="F161" s="36">
        <v>6600023</v>
      </c>
      <c r="G161" s="28" t="str">
        <f>_xlfn.XLOOKUP(F161,Planilha3!A:A,Planilha3!C:C,0,0)</f>
        <v>UA</v>
      </c>
      <c r="H161" s="29">
        <v>1</v>
      </c>
      <c r="I161" s="53"/>
      <c r="J161" s="48">
        <f>SUBTOTAL(9,J162:J171)</f>
        <v>0</v>
      </c>
      <c r="K161" s="30"/>
      <c r="L161" s="75"/>
    </row>
    <row r="162" spans="2:12" s="7" customFormat="1" ht="62.5" hidden="1" outlineLevel="2" x14ac:dyDescent="0.25">
      <c r="B162" s="1" t="s">
        <v>262</v>
      </c>
      <c r="C162" s="64" t="s">
        <v>263</v>
      </c>
      <c r="D162" s="80" t="s">
        <v>26</v>
      </c>
      <c r="E162" s="62"/>
      <c r="F162" s="62"/>
      <c r="G162" s="68" t="s">
        <v>38</v>
      </c>
      <c r="H162" s="33">
        <v>1</v>
      </c>
      <c r="I162" s="49"/>
      <c r="J162" s="50">
        <f t="shared" si="9"/>
        <v>0</v>
      </c>
      <c r="K162" s="154" t="s">
        <v>39</v>
      </c>
      <c r="L162" s="153" t="s">
        <v>29</v>
      </c>
    </row>
    <row r="163" spans="2:12" s="7" customFormat="1" ht="37.5" hidden="1" outlineLevel="2" x14ac:dyDescent="0.25">
      <c r="B163" s="1" t="s">
        <v>264</v>
      </c>
      <c r="C163" s="64" t="s">
        <v>265</v>
      </c>
      <c r="D163" s="80" t="s">
        <v>26</v>
      </c>
      <c r="E163" s="67"/>
      <c r="F163" s="67"/>
      <c r="G163" s="68" t="s">
        <v>38</v>
      </c>
      <c r="H163" s="5">
        <v>1</v>
      </c>
      <c r="I163" s="49"/>
      <c r="J163" s="50">
        <f t="shared" si="9"/>
        <v>0</v>
      </c>
      <c r="K163" s="154" t="s">
        <v>39</v>
      </c>
      <c r="L163" s="153" t="s">
        <v>29</v>
      </c>
    </row>
    <row r="164" spans="2:12" s="7" customFormat="1" ht="37.5" hidden="1" outlineLevel="2" x14ac:dyDescent="0.25">
      <c r="B164" s="1" t="s">
        <v>266</v>
      </c>
      <c r="C164" s="64" t="s">
        <v>267</v>
      </c>
      <c r="D164" s="80" t="s">
        <v>26</v>
      </c>
      <c r="E164" s="67"/>
      <c r="F164" s="67"/>
      <c r="G164" s="68" t="s">
        <v>38</v>
      </c>
      <c r="H164" s="5">
        <v>1</v>
      </c>
      <c r="I164" s="49"/>
      <c r="J164" s="50">
        <f t="shared" si="9"/>
        <v>0</v>
      </c>
      <c r="K164" s="154" t="s">
        <v>39</v>
      </c>
      <c r="L164" s="153" t="s">
        <v>29</v>
      </c>
    </row>
    <row r="165" spans="2:12" s="7" customFormat="1" ht="37.5" hidden="1" outlineLevel="2" x14ac:dyDescent="0.25">
      <c r="B165" s="1" t="s">
        <v>268</v>
      </c>
      <c r="C165" s="64" t="s">
        <v>269</v>
      </c>
      <c r="D165" s="80" t="s">
        <v>26</v>
      </c>
      <c r="E165" s="67"/>
      <c r="F165" s="67"/>
      <c r="G165" s="68" t="s">
        <v>38</v>
      </c>
      <c r="H165" s="5">
        <v>1</v>
      </c>
      <c r="I165" s="49"/>
      <c r="J165" s="50">
        <f t="shared" si="9"/>
        <v>0</v>
      </c>
      <c r="K165" s="154" t="s">
        <v>39</v>
      </c>
      <c r="L165" s="153" t="s">
        <v>29</v>
      </c>
    </row>
    <row r="166" spans="2:12" s="7" customFormat="1" ht="37.5" hidden="1" outlineLevel="2" x14ac:dyDescent="0.25">
      <c r="B166" s="1" t="s">
        <v>270</v>
      </c>
      <c r="C166" s="64" t="s">
        <v>271</v>
      </c>
      <c r="D166" s="80" t="s">
        <v>26</v>
      </c>
      <c r="E166" s="67"/>
      <c r="F166" s="67"/>
      <c r="G166" s="68" t="s">
        <v>38</v>
      </c>
      <c r="H166" s="5">
        <v>1</v>
      </c>
      <c r="I166" s="49"/>
      <c r="J166" s="50">
        <f t="shared" si="9"/>
        <v>0</v>
      </c>
      <c r="K166" s="154" t="s">
        <v>39</v>
      </c>
      <c r="L166" s="153" t="s">
        <v>29</v>
      </c>
    </row>
    <row r="167" spans="2:12" s="7" customFormat="1" ht="37.5" hidden="1" outlineLevel="2" x14ac:dyDescent="0.25">
      <c r="B167" s="1" t="s">
        <v>272</v>
      </c>
      <c r="C167" s="64" t="s">
        <v>273</v>
      </c>
      <c r="D167" s="80" t="s">
        <v>26</v>
      </c>
      <c r="E167" s="67"/>
      <c r="F167" s="67"/>
      <c r="G167" s="68" t="s">
        <v>38</v>
      </c>
      <c r="H167" s="5">
        <v>1</v>
      </c>
      <c r="I167" s="49"/>
      <c r="J167" s="50">
        <f t="shared" si="9"/>
        <v>0</v>
      </c>
      <c r="K167" s="154" t="s">
        <v>39</v>
      </c>
      <c r="L167" s="153" t="s">
        <v>29</v>
      </c>
    </row>
    <row r="168" spans="2:12" s="7" customFormat="1" ht="37.5" hidden="1" outlineLevel="2" x14ac:dyDescent="0.25">
      <c r="B168" s="1" t="s">
        <v>274</v>
      </c>
      <c r="C168" s="64" t="s">
        <v>275</v>
      </c>
      <c r="D168" s="80" t="s">
        <v>26</v>
      </c>
      <c r="E168" s="67"/>
      <c r="F168" s="67"/>
      <c r="G168" s="68" t="s">
        <v>38</v>
      </c>
      <c r="H168" s="5">
        <v>1</v>
      </c>
      <c r="I168" s="49"/>
      <c r="J168" s="50">
        <f t="shared" si="9"/>
        <v>0</v>
      </c>
      <c r="K168" s="154" t="s">
        <v>39</v>
      </c>
      <c r="L168" s="153" t="s">
        <v>29</v>
      </c>
    </row>
    <row r="169" spans="2:12" s="7" customFormat="1" ht="37.5" hidden="1" outlineLevel="2" x14ac:dyDescent="0.25">
      <c r="B169" s="1" t="s">
        <v>276</v>
      </c>
      <c r="C169" s="64" t="s">
        <v>277</v>
      </c>
      <c r="D169" s="80" t="s">
        <v>26</v>
      </c>
      <c r="E169" s="67"/>
      <c r="F169" s="67"/>
      <c r="G169" s="68" t="s">
        <v>38</v>
      </c>
      <c r="H169" s="5">
        <v>1</v>
      </c>
      <c r="I169" s="49"/>
      <c r="J169" s="50">
        <f t="shared" si="9"/>
        <v>0</v>
      </c>
      <c r="K169" s="154" t="s">
        <v>39</v>
      </c>
      <c r="L169" s="153" t="s">
        <v>29</v>
      </c>
    </row>
    <row r="170" spans="2:12" s="7" customFormat="1" ht="37.5" hidden="1" outlineLevel="2" x14ac:dyDescent="0.25">
      <c r="B170" s="1" t="s">
        <v>278</v>
      </c>
      <c r="C170" s="64" t="s">
        <v>279</v>
      </c>
      <c r="D170" s="80" t="s">
        <v>26</v>
      </c>
      <c r="E170" s="67"/>
      <c r="F170" s="67"/>
      <c r="G170" s="68" t="s">
        <v>38</v>
      </c>
      <c r="H170" s="33">
        <v>1</v>
      </c>
      <c r="I170" s="49"/>
      <c r="J170" s="50">
        <f t="shared" si="9"/>
        <v>0</v>
      </c>
      <c r="K170" s="154" t="s">
        <v>39</v>
      </c>
      <c r="L170" s="153" t="s">
        <v>29</v>
      </c>
    </row>
    <row r="171" spans="2:12" s="7" customFormat="1" ht="37.5" hidden="1" outlineLevel="2" x14ac:dyDescent="0.25">
      <c r="B171" s="1" t="s">
        <v>280</v>
      </c>
      <c r="C171" s="64" t="s">
        <v>41</v>
      </c>
      <c r="D171" s="80" t="s">
        <v>26</v>
      </c>
      <c r="E171" s="67"/>
      <c r="F171" s="67"/>
      <c r="G171" s="68" t="s">
        <v>38</v>
      </c>
      <c r="H171" s="5">
        <v>1</v>
      </c>
      <c r="I171" s="49"/>
      <c r="J171" s="50">
        <f t="shared" si="9"/>
        <v>0</v>
      </c>
      <c r="K171" s="154" t="s">
        <v>39</v>
      </c>
      <c r="L171" s="153" t="s">
        <v>29</v>
      </c>
    </row>
    <row r="172" spans="2:12" ht="13" x14ac:dyDescent="0.25">
      <c r="B172" s="22">
        <v>11</v>
      </c>
      <c r="C172" s="23" t="s">
        <v>281</v>
      </c>
      <c r="D172" s="61"/>
      <c r="E172" s="61" t="s">
        <v>101</v>
      </c>
      <c r="F172" s="61"/>
      <c r="G172" s="24"/>
      <c r="H172" s="25"/>
      <c r="I172" s="46"/>
      <c r="J172" s="47">
        <f>SUBTOTAL(9,J173:J181)</f>
        <v>0</v>
      </c>
      <c r="K172" s="26"/>
      <c r="L172" s="74"/>
    </row>
    <row r="173" spans="2:12" ht="13" outlineLevel="1" collapsed="1" x14ac:dyDescent="0.25">
      <c r="B173" s="56" t="s">
        <v>282</v>
      </c>
      <c r="C173" s="27" t="str">
        <f>_xlfn.XLOOKUP(F173,Planilha3!$A:$A,Planilha3!$B:$B,0,0)</f>
        <v>SV DE EXECUCAO DE OBRAS HIDRAULICAS</v>
      </c>
      <c r="D173" s="36"/>
      <c r="E173" s="28" t="s">
        <v>101</v>
      </c>
      <c r="F173" s="36">
        <v>6600024</v>
      </c>
      <c r="G173" s="28" t="str">
        <f>_xlfn.XLOOKUP(F173,Planilha3!A:A,Planilha3!C:C,0,0)</f>
        <v>UA</v>
      </c>
      <c r="H173" s="29">
        <v>1</v>
      </c>
      <c r="I173" s="53"/>
      <c r="J173" s="48">
        <f>SUBTOTAL(9,J174:J177)</f>
        <v>0</v>
      </c>
      <c r="K173" s="30"/>
      <c r="L173" s="75"/>
    </row>
    <row r="174" spans="2:12" s="7" customFormat="1" ht="25" hidden="1" outlineLevel="2" x14ac:dyDescent="0.25">
      <c r="B174" s="1" t="s">
        <v>283</v>
      </c>
      <c r="C174" s="64" t="s">
        <v>284</v>
      </c>
      <c r="D174" s="80" t="s">
        <v>26</v>
      </c>
      <c r="E174" s="67"/>
      <c r="F174" s="67"/>
      <c r="G174" s="68" t="s">
        <v>38</v>
      </c>
      <c r="H174" s="5">
        <v>1</v>
      </c>
      <c r="I174" s="49"/>
      <c r="J174" s="50">
        <f t="shared" ref="J174:J177" si="10">H174*I174</f>
        <v>0</v>
      </c>
      <c r="K174" s="154" t="s">
        <v>73</v>
      </c>
      <c r="L174" s="153" t="s">
        <v>29</v>
      </c>
    </row>
    <row r="175" spans="2:12" s="7" customFormat="1" ht="25" hidden="1" outlineLevel="2" x14ac:dyDescent="0.25">
      <c r="B175" s="1" t="s">
        <v>285</v>
      </c>
      <c r="C175" s="64" t="s">
        <v>286</v>
      </c>
      <c r="D175" s="80" t="s">
        <v>26</v>
      </c>
      <c r="E175" s="67"/>
      <c r="F175" s="67"/>
      <c r="G175" s="68" t="s">
        <v>38</v>
      </c>
      <c r="H175" s="5">
        <v>1</v>
      </c>
      <c r="I175" s="49"/>
      <c r="J175" s="50">
        <f t="shared" si="10"/>
        <v>0</v>
      </c>
      <c r="K175" s="177" t="s">
        <v>73</v>
      </c>
      <c r="L175" s="153" t="s">
        <v>29</v>
      </c>
    </row>
    <row r="176" spans="2:12" s="7" customFormat="1" ht="37.5" hidden="1" outlineLevel="2" x14ac:dyDescent="0.25">
      <c r="B176" s="1" t="s">
        <v>287</v>
      </c>
      <c r="C176" s="64" t="s">
        <v>288</v>
      </c>
      <c r="D176" s="80" t="s">
        <v>26</v>
      </c>
      <c r="E176" s="67"/>
      <c r="F176" s="67"/>
      <c r="G176" s="68" t="s">
        <v>38</v>
      </c>
      <c r="H176" s="5">
        <v>1</v>
      </c>
      <c r="I176" s="49"/>
      <c r="J176" s="50">
        <f t="shared" si="10"/>
        <v>0</v>
      </c>
      <c r="K176" s="154" t="s">
        <v>75</v>
      </c>
      <c r="L176" s="153" t="s">
        <v>29</v>
      </c>
    </row>
    <row r="177" spans="2:12" s="7" customFormat="1" ht="37.5" hidden="1" outlineLevel="2" x14ac:dyDescent="0.25">
      <c r="B177" s="1" t="s">
        <v>289</v>
      </c>
      <c r="C177" s="64" t="s">
        <v>290</v>
      </c>
      <c r="D177" s="80" t="s">
        <v>26</v>
      </c>
      <c r="E177" s="67"/>
      <c r="F177" s="67"/>
      <c r="G177" s="68" t="s">
        <v>38</v>
      </c>
      <c r="H177" s="5">
        <v>1</v>
      </c>
      <c r="I177" s="49"/>
      <c r="J177" s="50">
        <f t="shared" si="10"/>
        <v>0</v>
      </c>
      <c r="K177" s="154" t="s">
        <v>75</v>
      </c>
      <c r="L177" s="153" t="s">
        <v>29</v>
      </c>
    </row>
    <row r="178" spans="2:12" ht="13" outlineLevel="1" collapsed="1" x14ac:dyDescent="0.25">
      <c r="B178" s="56" t="s">
        <v>291</v>
      </c>
      <c r="C178" s="27" t="str">
        <f>_xlfn.XLOOKUP(F178,Planilha3!$A:$A,Planilha3!$B:$B,0,0)</f>
        <v>SV DE EXECUCAO DE OBRAS ELETRICAS</v>
      </c>
      <c r="D178" s="81"/>
      <c r="E178" s="28" t="s">
        <v>101</v>
      </c>
      <c r="F178" s="36">
        <v>6600023</v>
      </c>
      <c r="G178" s="28" t="str">
        <f>_xlfn.XLOOKUP(F178,Planilha3!A:A,Planilha3!C:C,0,0)</f>
        <v>UA</v>
      </c>
      <c r="H178" s="29">
        <v>1</v>
      </c>
      <c r="I178" s="53"/>
      <c r="J178" s="48">
        <f>SUBTOTAL(9,J179:J181)</f>
        <v>0</v>
      </c>
      <c r="K178" s="30"/>
      <c r="L178" s="75"/>
    </row>
    <row r="179" spans="2:12" s="7" customFormat="1" ht="62.5" hidden="1" outlineLevel="2" x14ac:dyDescent="0.25">
      <c r="B179" s="1" t="s">
        <v>292</v>
      </c>
      <c r="C179" s="64" t="s">
        <v>293</v>
      </c>
      <c r="D179" s="80" t="s">
        <v>26</v>
      </c>
      <c r="E179" s="62"/>
      <c r="F179" s="62"/>
      <c r="G179" s="68" t="s">
        <v>38</v>
      </c>
      <c r="H179" s="33">
        <v>1</v>
      </c>
      <c r="I179" s="49"/>
      <c r="J179" s="50">
        <f t="shared" ref="J179:J181" si="11">H179*I179</f>
        <v>0</v>
      </c>
      <c r="K179" s="154" t="s">
        <v>39</v>
      </c>
      <c r="L179" s="153" t="s">
        <v>29</v>
      </c>
    </row>
    <row r="180" spans="2:12" s="7" customFormat="1" ht="39.65" hidden="1" customHeight="1" outlineLevel="2" x14ac:dyDescent="0.25">
      <c r="B180" s="1" t="s">
        <v>294</v>
      </c>
      <c r="C180" s="64" t="s">
        <v>295</v>
      </c>
      <c r="D180" s="80" t="s">
        <v>26</v>
      </c>
      <c r="E180" s="62"/>
      <c r="F180" s="62"/>
      <c r="G180" s="68" t="s">
        <v>38</v>
      </c>
      <c r="H180" s="5">
        <v>1</v>
      </c>
      <c r="I180" s="49"/>
      <c r="J180" s="50">
        <f t="shared" si="11"/>
        <v>0</v>
      </c>
      <c r="K180" s="154" t="s">
        <v>39</v>
      </c>
      <c r="L180" s="153" t="s">
        <v>29</v>
      </c>
    </row>
    <row r="181" spans="2:12" s="7" customFormat="1" ht="37.5" hidden="1" outlineLevel="2" x14ac:dyDescent="0.25">
      <c r="B181" s="1" t="s">
        <v>296</v>
      </c>
      <c r="C181" s="64" t="s">
        <v>297</v>
      </c>
      <c r="D181" s="80" t="s">
        <v>26</v>
      </c>
      <c r="E181" s="62"/>
      <c r="F181" s="62"/>
      <c r="G181" s="68" t="s">
        <v>38</v>
      </c>
      <c r="H181" s="5">
        <v>1</v>
      </c>
      <c r="I181" s="49"/>
      <c r="J181" s="50">
        <f t="shared" si="11"/>
        <v>0</v>
      </c>
      <c r="K181" s="154" t="s">
        <v>39</v>
      </c>
      <c r="L181" s="153" t="s">
        <v>29</v>
      </c>
    </row>
    <row r="182" spans="2:12" ht="13" x14ac:dyDescent="0.25">
      <c r="B182" s="22">
        <v>12</v>
      </c>
      <c r="C182" s="23" t="s">
        <v>298</v>
      </c>
      <c r="D182" s="23"/>
      <c r="E182" s="61" t="s">
        <v>101</v>
      </c>
      <c r="F182" s="61"/>
      <c r="G182" s="24"/>
      <c r="H182" s="25"/>
      <c r="I182" s="46"/>
      <c r="J182" s="47">
        <f>SUBTOTAL(9,J183:J191)</f>
        <v>0</v>
      </c>
      <c r="K182" s="26"/>
      <c r="L182" s="74"/>
    </row>
    <row r="183" spans="2:12" ht="13" outlineLevel="1" collapsed="1" x14ac:dyDescent="0.25">
      <c r="B183" s="56" t="s">
        <v>299</v>
      </c>
      <c r="C183" s="27" t="str">
        <f>_xlfn.XLOOKUP(F183,Planilha3!$A:$A,Planilha3!$B:$B,0,0)</f>
        <v>SV CONCRETAGEM FCK 40MPA USINADO</v>
      </c>
      <c r="D183" s="81"/>
      <c r="E183" s="28" t="s">
        <v>101</v>
      </c>
      <c r="F183" s="36">
        <v>6600829</v>
      </c>
      <c r="G183" s="28" t="str">
        <f>_xlfn.XLOOKUP(F183,Planilha3!A:A,Planilha3!C:C,0,0)</f>
        <v>M3</v>
      </c>
      <c r="H183" s="29">
        <v>0.73</v>
      </c>
      <c r="I183" s="53"/>
      <c r="J183" s="48">
        <f>SUBTOTAL(9,J184)</f>
        <v>0</v>
      </c>
      <c r="K183" s="30"/>
      <c r="L183" s="75"/>
    </row>
    <row r="184" spans="2:12" s="7" customFormat="1" ht="50" hidden="1" outlineLevel="2" x14ac:dyDescent="0.25">
      <c r="B184" s="1" t="s">
        <v>300</v>
      </c>
      <c r="C184" s="151" t="s">
        <v>32</v>
      </c>
      <c r="D184" s="80" t="s">
        <v>26</v>
      </c>
      <c r="E184" s="62"/>
      <c r="F184" s="62"/>
      <c r="G184" s="32" t="s">
        <v>27</v>
      </c>
      <c r="H184" s="33">
        <v>0.73</v>
      </c>
      <c r="I184" s="49"/>
      <c r="J184" s="50">
        <f t="shared" ref="J184" si="12">H184*I184</f>
        <v>0</v>
      </c>
      <c r="K184" s="154" t="s">
        <v>33</v>
      </c>
      <c r="L184" s="153" t="s">
        <v>29</v>
      </c>
    </row>
    <row r="185" spans="2:12" ht="13" outlineLevel="1" collapsed="1" x14ac:dyDescent="0.25">
      <c r="B185" s="56" t="s">
        <v>301</v>
      </c>
      <c r="C185" s="27" t="str">
        <f>_xlfn.XLOOKUP(F185,Planilha3!$A:$A,Planilha3!$B:$B,0,0)</f>
        <v>SV DE EXECUCAO DE OBRAS HIDRAULICAS</v>
      </c>
      <c r="D185" s="36"/>
      <c r="E185" s="28" t="s">
        <v>101</v>
      </c>
      <c r="F185" s="36">
        <v>6600024</v>
      </c>
      <c r="G185" s="28" t="str">
        <f>_xlfn.XLOOKUP(F185,Planilha3!A:A,Planilha3!C:C,0,0)</f>
        <v>UA</v>
      </c>
      <c r="H185" s="29">
        <v>1</v>
      </c>
      <c r="I185" s="53"/>
      <c r="J185" s="48">
        <f>SUBTOTAL(9,J186:J188)</f>
        <v>0</v>
      </c>
      <c r="K185" s="30"/>
      <c r="L185" s="75"/>
    </row>
    <row r="186" spans="2:12" s="7" customFormat="1" ht="37.5" hidden="1" outlineLevel="2" x14ac:dyDescent="0.25">
      <c r="B186" s="1" t="s">
        <v>302</v>
      </c>
      <c r="C186" s="64" t="s">
        <v>303</v>
      </c>
      <c r="D186" s="80" t="s">
        <v>26</v>
      </c>
      <c r="E186"/>
      <c r="F186" s="67"/>
      <c r="G186" s="68" t="s">
        <v>38</v>
      </c>
      <c r="H186" s="5">
        <v>1</v>
      </c>
      <c r="I186" s="49"/>
      <c r="J186" s="50">
        <f t="shared" ref="J186:J188" si="13">H186*I186</f>
        <v>0</v>
      </c>
      <c r="K186" s="154" t="s">
        <v>73</v>
      </c>
      <c r="L186" s="153" t="s">
        <v>29</v>
      </c>
    </row>
    <row r="187" spans="2:12" s="7" customFormat="1" ht="37.5" hidden="1" outlineLevel="2" x14ac:dyDescent="0.25">
      <c r="B187" s="1" t="s">
        <v>304</v>
      </c>
      <c r="C187" s="64" t="s">
        <v>305</v>
      </c>
      <c r="D187" s="80" t="s">
        <v>26</v>
      </c>
      <c r="E187"/>
      <c r="F187" s="67"/>
      <c r="G187" s="68" t="s">
        <v>38</v>
      </c>
      <c r="H187" s="5">
        <v>1</v>
      </c>
      <c r="I187" s="49"/>
      <c r="J187" s="50">
        <f t="shared" si="13"/>
        <v>0</v>
      </c>
      <c r="K187" s="154" t="s">
        <v>75</v>
      </c>
      <c r="L187" s="153" t="s">
        <v>29</v>
      </c>
    </row>
    <row r="188" spans="2:12" s="7" customFormat="1" ht="16" hidden="1" customHeight="1" outlineLevel="2" x14ac:dyDescent="0.25">
      <c r="B188" s="1" t="s">
        <v>306</v>
      </c>
      <c r="C188" s="64" t="s">
        <v>307</v>
      </c>
      <c r="D188" s="80" t="s">
        <v>26</v>
      </c>
      <c r="E188"/>
      <c r="F188" s="67"/>
      <c r="G188" s="68" t="s">
        <v>38</v>
      </c>
      <c r="H188" s="5">
        <v>1</v>
      </c>
      <c r="I188" s="49"/>
      <c r="J188" s="50">
        <f t="shared" si="13"/>
        <v>0</v>
      </c>
      <c r="K188" s="154" t="s">
        <v>75</v>
      </c>
      <c r="L188" s="153" t="s">
        <v>29</v>
      </c>
    </row>
    <row r="189" spans="2:12" ht="13" outlineLevel="1" collapsed="1" x14ac:dyDescent="0.25">
      <c r="B189" s="56" t="s">
        <v>308</v>
      </c>
      <c r="C189" s="27" t="str">
        <f>_xlfn.XLOOKUP(F189,Planilha3!$A:$A,Planilha3!$B:$B,0,0)</f>
        <v>SV DE EXECUCAO DE OBRAS ELETRICAS</v>
      </c>
      <c r="D189" s="81"/>
      <c r="E189" s="28" t="s">
        <v>101</v>
      </c>
      <c r="F189" s="36">
        <v>6600023</v>
      </c>
      <c r="G189" s="28" t="str">
        <f>_xlfn.XLOOKUP(F189,Planilha3!A:A,Planilha3!C:C,0,0)</f>
        <v>UA</v>
      </c>
      <c r="H189" s="29">
        <v>1</v>
      </c>
      <c r="I189" s="53"/>
      <c r="J189" s="48">
        <f>SUBTOTAL(9,J190:J191)</f>
        <v>0</v>
      </c>
      <c r="K189" s="30"/>
      <c r="L189" s="75"/>
    </row>
    <row r="190" spans="2:12" s="7" customFormat="1" ht="62.5" hidden="1" outlineLevel="2" x14ac:dyDescent="0.25">
      <c r="B190" s="1" t="s">
        <v>309</v>
      </c>
      <c r="C190" s="64" t="s">
        <v>310</v>
      </c>
      <c r="D190" s="80" t="s">
        <v>26</v>
      </c>
      <c r="E190" s="62"/>
      <c r="F190" s="62"/>
      <c r="G190" s="68" t="s">
        <v>38</v>
      </c>
      <c r="H190" s="33">
        <v>1</v>
      </c>
      <c r="I190" s="49"/>
      <c r="J190" s="50">
        <f t="shared" ref="J190:J191" si="14">H190*I190</f>
        <v>0</v>
      </c>
      <c r="K190" s="154" t="s">
        <v>39</v>
      </c>
      <c r="L190" s="153" t="s">
        <v>29</v>
      </c>
    </row>
    <row r="191" spans="2:12" s="7" customFormat="1" ht="37.5" hidden="1" outlineLevel="2" x14ac:dyDescent="0.25">
      <c r="B191" s="1" t="s">
        <v>311</v>
      </c>
      <c r="C191" s="64" t="s">
        <v>312</v>
      </c>
      <c r="D191" s="80" t="s">
        <v>26</v>
      </c>
      <c r="E191" s="62"/>
      <c r="F191" s="62"/>
      <c r="G191" s="68" t="s">
        <v>38</v>
      </c>
      <c r="H191" s="5">
        <v>1</v>
      </c>
      <c r="I191" s="49"/>
      <c r="J191" s="50">
        <f t="shared" si="14"/>
        <v>0</v>
      </c>
      <c r="K191" s="154" t="s">
        <v>39</v>
      </c>
      <c r="L191" s="153" t="s">
        <v>29</v>
      </c>
    </row>
    <row r="192" spans="2:12" ht="13" x14ac:dyDescent="0.25">
      <c r="B192" s="22">
        <v>13</v>
      </c>
      <c r="C192" s="23" t="s">
        <v>313</v>
      </c>
      <c r="D192" s="61"/>
      <c r="E192" s="61" t="s">
        <v>101</v>
      </c>
      <c r="F192" s="61"/>
      <c r="G192" s="24"/>
      <c r="H192" s="25"/>
      <c r="I192" s="46"/>
      <c r="J192" s="47">
        <f>SUBTOTAL(9,J193:J203)</f>
        <v>0</v>
      </c>
      <c r="K192" s="26"/>
      <c r="L192" s="74"/>
    </row>
    <row r="193" spans="2:12" ht="13" outlineLevel="1" collapsed="1" x14ac:dyDescent="0.25">
      <c r="B193" s="56" t="s">
        <v>314</v>
      </c>
      <c r="C193" s="27" t="str">
        <f>_xlfn.XLOOKUP(F193,Planilha3!$A:$A,Planilha3!$B:$B,0,0)</f>
        <v>SV DE EXECUCAO DE OBRAS HIDRAULICAS</v>
      </c>
      <c r="D193" s="36"/>
      <c r="E193" s="28" t="s">
        <v>101</v>
      </c>
      <c r="F193" s="36">
        <v>6600024</v>
      </c>
      <c r="G193" s="28" t="str">
        <f>_xlfn.XLOOKUP(F193,Planilha3!A:A,Planilha3!C:C,0,0)</f>
        <v>UA</v>
      </c>
      <c r="H193" s="29">
        <v>1</v>
      </c>
      <c r="I193" s="53"/>
      <c r="J193" s="48">
        <f>SUBTOTAL(9,J194:J195)</f>
        <v>0</v>
      </c>
      <c r="K193" s="30"/>
      <c r="L193" s="75"/>
    </row>
    <row r="194" spans="2:12" s="7" customFormat="1" ht="25" hidden="1" outlineLevel="2" x14ac:dyDescent="0.25">
      <c r="B194" s="1" t="s">
        <v>315</v>
      </c>
      <c r="C194" s="64" t="s">
        <v>316</v>
      </c>
      <c r="D194" s="80" t="s">
        <v>26</v>
      </c>
      <c r="E194" s="62"/>
      <c r="F194" s="62"/>
      <c r="G194" s="32" t="s">
        <v>317</v>
      </c>
      <c r="H194" s="33">
        <v>1</v>
      </c>
      <c r="I194" s="49"/>
      <c r="J194" s="50">
        <f t="shared" ref="J194" si="15">H194*I194</f>
        <v>0</v>
      </c>
      <c r="K194" s="154" t="s">
        <v>73</v>
      </c>
      <c r="L194" s="153" t="s">
        <v>29</v>
      </c>
    </row>
    <row r="195" spans="2:12" s="7" customFormat="1" ht="37.5" hidden="1" outlineLevel="2" x14ac:dyDescent="0.25">
      <c r="B195" s="1" t="s">
        <v>318</v>
      </c>
      <c r="C195" s="64" t="s">
        <v>319</v>
      </c>
      <c r="D195" s="80" t="s">
        <v>26</v>
      </c>
      <c r="E195" s="62"/>
      <c r="F195" s="62"/>
      <c r="G195" s="32" t="s">
        <v>317</v>
      </c>
      <c r="H195" s="33">
        <v>1</v>
      </c>
      <c r="I195" s="49"/>
      <c r="J195" s="50">
        <f>H195*I195</f>
        <v>0</v>
      </c>
      <c r="K195" s="154" t="s">
        <v>73</v>
      </c>
      <c r="L195" s="153" t="s">
        <v>29</v>
      </c>
    </row>
    <row r="196" spans="2:12" ht="13" outlineLevel="1" collapsed="1" x14ac:dyDescent="0.25">
      <c r="B196" s="56" t="s">
        <v>320</v>
      </c>
      <c r="C196" s="27" t="str">
        <f>_xlfn.XLOOKUP(F196,Planilha3!$A:$A,Planilha3!$B:$B,0,0)</f>
        <v>SV INSTALACAO MONTAGEM E COMISSIONAMENTO</v>
      </c>
      <c r="D196" s="36"/>
      <c r="E196" s="28" t="s">
        <v>101</v>
      </c>
      <c r="F196" s="36">
        <v>6601519</v>
      </c>
      <c r="G196" s="28" t="str">
        <f>_xlfn.XLOOKUP(F196,Planilha3!A:A,Planilha3!C:C,0,0)</f>
        <v>UA</v>
      </c>
      <c r="H196" s="29">
        <v>1</v>
      </c>
      <c r="I196" s="53"/>
      <c r="J196" s="48">
        <f>SUBTOTAL(9,J197:J200)</f>
        <v>0</v>
      </c>
      <c r="K196" s="30"/>
      <c r="L196" s="75"/>
    </row>
    <row r="197" spans="2:12" s="7" customFormat="1" ht="43" hidden="1" customHeight="1" outlineLevel="2" x14ac:dyDescent="0.25">
      <c r="B197" s="1" t="s">
        <v>321</v>
      </c>
      <c r="C197" s="64" t="s">
        <v>322</v>
      </c>
      <c r="D197" s="80" t="s">
        <v>26</v>
      </c>
      <c r="E197" s="62"/>
      <c r="F197" s="62"/>
      <c r="G197" s="68" t="s">
        <v>38</v>
      </c>
      <c r="H197" s="33">
        <v>1</v>
      </c>
      <c r="I197" s="49"/>
      <c r="J197" s="50">
        <f t="shared" ref="J197:J200" si="16">H197*I197</f>
        <v>0</v>
      </c>
      <c r="K197" s="154" t="s">
        <v>28</v>
      </c>
      <c r="L197" s="153" t="s">
        <v>29</v>
      </c>
    </row>
    <row r="198" spans="2:12" s="7" customFormat="1" ht="37.5" hidden="1" outlineLevel="2" x14ac:dyDescent="0.25">
      <c r="B198" s="1" t="s">
        <v>323</v>
      </c>
      <c r="C198" s="64" t="s">
        <v>324</v>
      </c>
      <c r="D198" s="80" t="s">
        <v>26</v>
      </c>
      <c r="E198" s="67"/>
      <c r="F198" s="67"/>
      <c r="G198" s="68" t="s">
        <v>38</v>
      </c>
      <c r="H198" s="5">
        <v>1</v>
      </c>
      <c r="I198" s="49"/>
      <c r="J198" s="50">
        <f t="shared" si="16"/>
        <v>0</v>
      </c>
      <c r="K198" s="154" t="s">
        <v>28</v>
      </c>
      <c r="L198" s="153" t="s">
        <v>29</v>
      </c>
    </row>
    <row r="199" spans="2:12" s="7" customFormat="1" ht="37.5" hidden="1" outlineLevel="2" x14ac:dyDescent="0.25">
      <c r="B199" s="1" t="s">
        <v>325</v>
      </c>
      <c r="C199" s="64" t="s">
        <v>326</v>
      </c>
      <c r="D199" s="80" t="s">
        <v>26</v>
      </c>
      <c r="E199" s="67"/>
      <c r="F199" s="67"/>
      <c r="G199" s="68" t="s">
        <v>38</v>
      </c>
      <c r="H199" s="5">
        <v>1</v>
      </c>
      <c r="I199" s="49"/>
      <c r="J199" s="50">
        <f t="shared" si="16"/>
        <v>0</v>
      </c>
      <c r="K199" s="154" t="s">
        <v>28</v>
      </c>
      <c r="L199" s="153" t="s">
        <v>29</v>
      </c>
    </row>
    <row r="200" spans="2:12" s="7" customFormat="1" ht="37.5" hidden="1" outlineLevel="2" x14ac:dyDescent="0.25">
      <c r="B200" s="1" t="s">
        <v>327</v>
      </c>
      <c r="C200" s="64" t="s">
        <v>328</v>
      </c>
      <c r="D200" s="80" t="s">
        <v>26</v>
      </c>
      <c r="E200" s="67"/>
      <c r="F200" s="67"/>
      <c r="G200" s="68" t="s">
        <v>38</v>
      </c>
      <c r="H200" s="5">
        <v>1</v>
      </c>
      <c r="I200" s="49"/>
      <c r="J200" s="50">
        <f t="shared" si="16"/>
        <v>0</v>
      </c>
      <c r="K200" s="154" t="s">
        <v>28</v>
      </c>
      <c r="L200" s="153" t="s">
        <v>29</v>
      </c>
    </row>
    <row r="201" spans="2:12" ht="13" outlineLevel="1" collapsed="1" x14ac:dyDescent="0.25">
      <c r="B201" s="56" t="s">
        <v>329</v>
      </c>
      <c r="C201" s="27" t="str">
        <f>_xlfn.XLOOKUP(F201,Planilha3!$A:$A,Planilha3!$B:$B,0,0)</f>
        <v>SV DE EXECUCAO DE OBRAS ELETRICAS</v>
      </c>
      <c r="D201" s="81"/>
      <c r="E201" s="28" t="s">
        <v>101</v>
      </c>
      <c r="F201" s="36">
        <v>6600023</v>
      </c>
      <c r="G201" s="28" t="str">
        <f>_xlfn.XLOOKUP(F201,Planilha3!A:A,Planilha3!C:C,0,0)</f>
        <v>UA</v>
      </c>
      <c r="H201" s="29">
        <v>1</v>
      </c>
      <c r="I201" s="53"/>
      <c r="J201" s="48">
        <f>SUBTOTAL(9,J202:J203)</f>
        <v>0</v>
      </c>
      <c r="K201" s="30"/>
      <c r="L201" s="75"/>
    </row>
    <row r="202" spans="2:12" s="7" customFormat="1" ht="62.5" hidden="1" outlineLevel="2" x14ac:dyDescent="0.25">
      <c r="B202" s="1" t="s">
        <v>330</v>
      </c>
      <c r="C202" s="64" t="s">
        <v>331</v>
      </c>
      <c r="D202" s="80" t="s">
        <v>26</v>
      </c>
      <c r="E202" s="62"/>
      <c r="F202" s="62"/>
      <c r="G202" s="32" t="s">
        <v>38</v>
      </c>
      <c r="H202" s="33">
        <v>1</v>
      </c>
      <c r="I202" s="49"/>
      <c r="J202" s="50">
        <f t="shared" ref="J202:J203" si="17">H202*I202</f>
        <v>0</v>
      </c>
      <c r="K202" s="154" t="s">
        <v>39</v>
      </c>
      <c r="L202" s="153" t="s">
        <v>29</v>
      </c>
    </row>
    <row r="203" spans="2:12" s="7" customFormat="1" ht="44.5" hidden="1" customHeight="1" outlineLevel="2" x14ac:dyDescent="0.25">
      <c r="B203" s="1" t="s">
        <v>332</v>
      </c>
      <c r="C203" s="64" t="s">
        <v>333</v>
      </c>
      <c r="D203" s="80" t="s">
        <v>26</v>
      </c>
      <c r="E203" s="62"/>
      <c r="F203" s="62"/>
      <c r="G203" s="32" t="s">
        <v>38</v>
      </c>
      <c r="H203" s="33">
        <v>1</v>
      </c>
      <c r="I203" s="49"/>
      <c r="J203" s="50">
        <f t="shared" si="17"/>
        <v>0</v>
      </c>
      <c r="K203" s="154" t="s">
        <v>39</v>
      </c>
      <c r="L203" s="153" t="s">
        <v>29</v>
      </c>
    </row>
    <row r="204" spans="2:12" ht="13" x14ac:dyDescent="0.25">
      <c r="B204" s="22">
        <v>14</v>
      </c>
      <c r="C204" s="23" t="s">
        <v>334</v>
      </c>
      <c r="D204" s="61"/>
      <c r="E204" s="61" t="s">
        <v>101</v>
      </c>
      <c r="F204" s="61"/>
      <c r="G204" s="24"/>
      <c r="H204" s="25"/>
      <c r="I204" s="46"/>
      <c r="J204" s="47">
        <f>SUBTOTAL(9,J205:J215)</f>
        <v>0</v>
      </c>
      <c r="K204" s="26"/>
      <c r="L204" s="74"/>
    </row>
    <row r="205" spans="2:12" ht="13" outlineLevel="1" collapsed="1" x14ac:dyDescent="0.25">
      <c r="B205" s="56" t="s">
        <v>335</v>
      </c>
      <c r="C205" s="27" t="str">
        <f>_xlfn.XLOOKUP(F205,Planilha3!$A:$A,Planilha3!$B:$B,0,0)</f>
        <v>SV DE EXECUCAO DE OBRAS HIDRAULICAS</v>
      </c>
      <c r="D205" s="36"/>
      <c r="E205" s="28" t="s">
        <v>101</v>
      </c>
      <c r="F205" s="36">
        <v>6600024</v>
      </c>
      <c r="G205" s="28" t="str">
        <f>_xlfn.XLOOKUP(F205,Planilha3!A:A,Planilha3!C:C,0,0)</f>
        <v>UA</v>
      </c>
      <c r="H205" s="29">
        <v>1</v>
      </c>
      <c r="I205" s="53"/>
      <c r="J205" s="48">
        <f>SUBTOTAL(9,J206:J209)</f>
        <v>0</v>
      </c>
      <c r="K205" s="30"/>
      <c r="L205" s="75"/>
    </row>
    <row r="206" spans="2:12" s="7" customFormat="1" ht="43" hidden="1" customHeight="1" outlineLevel="2" x14ac:dyDescent="0.25">
      <c r="B206" s="1" t="s">
        <v>336</v>
      </c>
      <c r="C206" s="64" t="s">
        <v>337</v>
      </c>
      <c r="D206" s="80" t="s">
        <v>26</v>
      </c>
      <c r="E206" s="62"/>
      <c r="F206" s="62"/>
      <c r="G206" s="68" t="s">
        <v>38</v>
      </c>
      <c r="H206" s="33">
        <v>1</v>
      </c>
      <c r="I206" s="49"/>
      <c r="J206" s="50">
        <f t="shared" ref="J206:J209" si="18">H206*I206</f>
        <v>0</v>
      </c>
      <c r="K206" s="154" t="s">
        <v>73</v>
      </c>
      <c r="L206" s="153" t="s">
        <v>29</v>
      </c>
    </row>
    <row r="207" spans="2:12" s="7" customFormat="1" ht="25" hidden="1" outlineLevel="2" x14ac:dyDescent="0.25">
      <c r="B207" s="1" t="s">
        <v>338</v>
      </c>
      <c r="C207" s="64" t="s">
        <v>339</v>
      </c>
      <c r="D207" s="80" t="s">
        <v>26</v>
      </c>
      <c r="E207" s="67"/>
      <c r="F207" s="67"/>
      <c r="G207" s="68" t="s">
        <v>38</v>
      </c>
      <c r="H207" s="5">
        <v>1</v>
      </c>
      <c r="I207" s="49"/>
      <c r="J207" s="50">
        <f t="shared" si="18"/>
        <v>0</v>
      </c>
      <c r="K207" s="154" t="s">
        <v>73</v>
      </c>
      <c r="L207" s="153" t="s">
        <v>29</v>
      </c>
    </row>
    <row r="208" spans="2:12" s="7" customFormat="1" ht="25" hidden="1" outlineLevel="2" x14ac:dyDescent="0.25">
      <c r="B208" s="1" t="s">
        <v>340</v>
      </c>
      <c r="C208" s="64" t="s">
        <v>341</v>
      </c>
      <c r="D208" s="80" t="s">
        <v>26</v>
      </c>
      <c r="E208" s="67"/>
      <c r="F208" s="67"/>
      <c r="G208" s="68" t="s">
        <v>38</v>
      </c>
      <c r="H208" s="5">
        <v>1</v>
      </c>
      <c r="I208" s="49"/>
      <c r="J208" s="50">
        <f t="shared" si="18"/>
        <v>0</v>
      </c>
      <c r="K208" s="154" t="s">
        <v>73</v>
      </c>
      <c r="L208" s="153" t="s">
        <v>29</v>
      </c>
    </row>
    <row r="209" spans="2:12" s="7" customFormat="1" ht="37.5" hidden="1" outlineLevel="2" x14ac:dyDescent="0.25">
      <c r="B209" s="1" t="s">
        <v>342</v>
      </c>
      <c r="C209" s="64" t="s">
        <v>343</v>
      </c>
      <c r="D209" s="80" t="s">
        <v>26</v>
      </c>
      <c r="E209" s="67"/>
      <c r="F209" s="67"/>
      <c r="G209" s="68" t="s">
        <v>38</v>
      </c>
      <c r="H209" s="5">
        <v>1</v>
      </c>
      <c r="I209" s="49"/>
      <c r="J209" s="50">
        <f t="shared" si="18"/>
        <v>0</v>
      </c>
      <c r="K209" s="154" t="s">
        <v>73</v>
      </c>
      <c r="L209" s="153" t="s">
        <v>29</v>
      </c>
    </row>
    <row r="210" spans="2:12" ht="13" outlineLevel="1" collapsed="1" x14ac:dyDescent="0.25">
      <c r="B210" s="56" t="s">
        <v>344</v>
      </c>
      <c r="C210" s="27" t="str">
        <f>_xlfn.XLOOKUP(F210,Planilha3!$A:$A,Planilha3!$B:$B,0,0)</f>
        <v>SV INSTALACAO MONTAGEM E COMISSIONAMENTO</v>
      </c>
      <c r="D210" s="36"/>
      <c r="E210" s="28" t="s">
        <v>101</v>
      </c>
      <c r="F210" s="36">
        <v>6601519</v>
      </c>
      <c r="G210" s="28" t="str">
        <f>_xlfn.XLOOKUP(F210,Planilha3!A:A,Planilha3!C:C,0,0)</f>
        <v>UA</v>
      </c>
      <c r="H210" s="29">
        <v>1</v>
      </c>
      <c r="I210" s="53"/>
      <c r="J210" s="48">
        <f>SUBTOTAL(9,J211:J212)</f>
        <v>0</v>
      </c>
      <c r="K210" s="30"/>
      <c r="L210" s="75"/>
    </row>
    <row r="211" spans="2:12" s="7" customFormat="1" ht="43" hidden="1" customHeight="1" outlineLevel="2" x14ac:dyDescent="0.25">
      <c r="B211" s="1" t="s">
        <v>345</v>
      </c>
      <c r="C211" s="64" t="s">
        <v>346</v>
      </c>
      <c r="D211" s="80" t="s">
        <v>26</v>
      </c>
      <c r="E211" s="62"/>
      <c r="F211" s="62"/>
      <c r="G211" s="32" t="s">
        <v>38</v>
      </c>
      <c r="H211" s="33">
        <v>1</v>
      </c>
      <c r="I211" s="49"/>
      <c r="J211" s="50">
        <f t="shared" ref="J211:J212" si="19">H211*I211</f>
        <v>0</v>
      </c>
      <c r="K211" s="154" t="s">
        <v>28</v>
      </c>
      <c r="L211" s="153" t="s">
        <v>29</v>
      </c>
    </row>
    <row r="212" spans="2:12" s="7" customFormat="1" ht="37.5" hidden="1" outlineLevel="2" x14ac:dyDescent="0.25">
      <c r="B212" s="1" t="s">
        <v>347</v>
      </c>
      <c r="C212" s="64" t="s">
        <v>348</v>
      </c>
      <c r="D212" s="80" t="s">
        <v>26</v>
      </c>
      <c r="E212" s="67"/>
      <c r="F212" s="67"/>
      <c r="G212" s="68" t="s">
        <v>38</v>
      </c>
      <c r="H212" s="5">
        <v>1</v>
      </c>
      <c r="I212" s="49"/>
      <c r="J212" s="50">
        <f t="shared" si="19"/>
        <v>0</v>
      </c>
      <c r="K212" s="154" t="s">
        <v>28</v>
      </c>
      <c r="L212" s="153" t="s">
        <v>29</v>
      </c>
    </row>
    <row r="213" spans="2:12" ht="13" outlineLevel="1" collapsed="1" x14ac:dyDescent="0.25">
      <c r="B213" s="56" t="s">
        <v>349</v>
      </c>
      <c r="C213" s="27" t="str">
        <f>_xlfn.XLOOKUP(F213,Planilha3!$A:$A,Planilha3!$B:$B,0,0)</f>
        <v>SV DE EXECUCAO DE OBRAS ELETRICAS</v>
      </c>
      <c r="D213" s="81"/>
      <c r="E213" s="28" t="s">
        <v>101</v>
      </c>
      <c r="F213" s="36">
        <v>6600023</v>
      </c>
      <c r="G213" s="28" t="str">
        <f>_xlfn.XLOOKUP(F213,Planilha3!A:A,Planilha3!C:C,0,0)</f>
        <v>UA</v>
      </c>
      <c r="H213" s="29">
        <v>1</v>
      </c>
      <c r="I213" s="53"/>
      <c r="J213" s="48">
        <f>SUBTOTAL(9,J214:J215)</f>
        <v>0</v>
      </c>
      <c r="K213" s="30"/>
      <c r="L213" s="75"/>
    </row>
    <row r="214" spans="2:12" s="7" customFormat="1" ht="62.5" hidden="1" outlineLevel="2" x14ac:dyDescent="0.25">
      <c r="B214" s="1" t="s">
        <v>350</v>
      </c>
      <c r="C214" s="64" t="s">
        <v>351</v>
      </c>
      <c r="D214" s="80" t="s">
        <v>26</v>
      </c>
      <c r="E214" s="62"/>
      <c r="F214" s="62"/>
      <c r="G214" s="32" t="s">
        <v>38</v>
      </c>
      <c r="H214" s="33">
        <v>1</v>
      </c>
      <c r="I214" s="49"/>
      <c r="J214" s="50">
        <f t="shared" ref="J214:J215" si="20">H214*I214</f>
        <v>0</v>
      </c>
      <c r="K214" s="154" t="s">
        <v>39</v>
      </c>
      <c r="L214" s="153" t="s">
        <v>29</v>
      </c>
    </row>
    <row r="215" spans="2:12" s="7" customFormat="1" ht="37.5" hidden="1" outlineLevel="2" x14ac:dyDescent="0.25">
      <c r="B215" s="1" t="s">
        <v>352</v>
      </c>
      <c r="C215" s="64" t="s">
        <v>353</v>
      </c>
      <c r="D215" s="80" t="s">
        <v>26</v>
      </c>
      <c r="E215" s="67"/>
      <c r="F215" s="67"/>
      <c r="G215" s="68" t="s">
        <v>38</v>
      </c>
      <c r="H215" s="5">
        <v>1</v>
      </c>
      <c r="I215" s="49"/>
      <c r="J215" s="50">
        <f t="shared" si="20"/>
        <v>0</v>
      </c>
      <c r="K215" s="154" t="s">
        <v>39</v>
      </c>
      <c r="L215" s="153" t="s">
        <v>29</v>
      </c>
    </row>
    <row r="216" spans="2:12" ht="13" x14ac:dyDescent="0.25">
      <c r="B216" s="22">
        <v>15</v>
      </c>
      <c r="C216" s="23" t="s">
        <v>354</v>
      </c>
      <c r="D216" s="61"/>
      <c r="E216" s="61" t="s">
        <v>101</v>
      </c>
      <c r="F216" s="61"/>
      <c r="G216" s="24"/>
      <c r="H216" s="25"/>
      <c r="I216" s="46"/>
      <c r="J216" s="47">
        <f>SUBTOTAL(9,J218:J223)</f>
        <v>0</v>
      </c>
      <c r="K216" s="26"/>
      <c r="L216" s="74"/>
    </row>
    <row r="217" spans="2:12" ht="13" outlineLevel="1" collapsed="1" x14ac:dyDescent="0.3">
      <c r="B217" s="56" t="s">
        <v>355</v>
      </c>
      <c r="C217" s="27" t="str">
        <f>_xlfn.XLOOKUP(F217,Planilha3!$A:$A,Planilha3!$B:$B,0,0)</f>
        <v>SV MONTAGEM E INST GUARDA CORPO FIBRA VD</v>
      </c>
      <c r="D217" s="36"/>
      <c r="E217" s="28" t="s">
        <v>101</v>
      </c>
      <c r="F217" s="152">
        <v>6601533</v>
      </c>
      <c r="G217" s="28" t="str">
        <f>_xlfn.XLOOKUP(F217,Planilha3!A:A,Planilha3!C:C,0,0)</f>
        <v>M</v>
      </c>
      <c r="H217" s="29">
        <f>SUBTOTAL(9,H218:H220)</f>
        <v>56</v>
      </c>
      <c r="I217" s="53"/>
      <c r="J217" s="48">
        <f>SUBTOTAL(9,J218:J220)</f>
        <v>0</v>
      </c>
      <c r="K217" s="30"/>
      <c r="L217" s="75"/>
    </row>
    <row r="218" spans="2:12" s="7" customFormat="1" ht="43" hidden="1" customHeight="1" outlineLevel="2" x14ac:dyDescent="0.25">
      <c r="B218" s="1" t="s">
        <v>356</v>
      </c>
      <c r="C218" s="64" t="s">
        <v>357</v>
      </c>
      <c r="D218" s="80" t="s">
        <v>26</v>
      </c>
      <c r="E218" s="62"/>
      <c r="F218" s="62"/>
      <c r="G218" s="32" t="s">
        <v>149</v>
      </c>
      <c r="H218" s="33">
        <v>4</v>
      </c>
      <c r="I218" s="49"/>
      <c r="J218" s="50">
        <f t="shared" ref="J218:J220" si="21">H218*I218</f>
        <v>0</v>
      </c>
      <c r="K218" s="154" t="s">
        <v>28</v>
      </c>
      <c r="L218" s="76"/>
    </row>
    <row r="219" spans="2:12" s="7" customFormat="1" ht="25" hidden="1" outlineLevel="2" x14ac:dyDescent="0.25">
      <c r="B219" s="1" t="s">
        <v>358</v>
      </c>
      <c r="C219" s="64" t="s">
        <v>359</v>
      </c>
      <c r="D219" s="80" t="s">
        <v>26</v>
      </c>
      <c r="E219" s="67"/>
      <c r="F219" s="67"/>
      <c r="G219" s="68" t="s">
        <v>149</v>
      </c>
      <c r="H219" s="5">
        <v>50</v>
      </c>
      <c r="I219" s="49"/>
      <c r="J219" s="50">
        <f t="shared" si="21"/>
        <v>0</v>
      </c>
      <c r="K219" s="154" t="s">
        <v>28</v>
      </c>
      <c r="L219" s="76"/>
    </row>
    <row r="220" spans="2:12" s="7" customFormat="1" ht="38.15" hidden="1" customHeight="1" outlineLevel="2" x14ac:dyDescent="0.25">
      <c r="B220" s="1" t="s">
        <v>360</v>
      </c>
      <c r="C220" s="64" t="s">
        <v>361</v>
      </c>
      <c r="D220" s="80" t="s">
        <v>26</v>
      </c>
      <c r="E220" s="67"/>
      <c r="F220" s="67"/>
      <c r="G220" s="68" t="s">
        <v>149</v>
      </c>
      <c r="H220" s="5">
        <v>2</v>
      </c>
      <c r="I220" s="49"/>
      <c r="J220" s="50">
        <f t="shared" si="21"/>
        <v>0</v>
      </c>
      <c r="K220" s="154" t="s">
        <v>28</v>
      </c>
      <c r="L220" s="76"/>
    </row>
    <row r="221" spans="2:12" ht="13" outlineLevel="1" collapsed="1" x14ac:dyDescent="0.25">
      <c r="B221" s="56" t="s">
        <v>362</v>
      </c>
      <c r="C221" s="27" t="str">
        <f>_xlfn.XLOOKUP(F221,Planilha3!$A:$A,Planilha3!$B:$B,0,0)</f>
        <v>SV DE EXECUCAO DE OBRAS ELETRICAS</v>
      </c>
      <c r="D221" s="36"/>
      <c r="E221" s="28" t="s">
        <v>101</v>
      </c>
      <c r="F221" s="36">
        <v>6600023</v>
      </c>
      <c r="G221" s="28" t="str">
        <f>_xlfn.XLOOKUP(F221,Planilha3!A:A,Planilha3!C:C,0,0)</f>
        <v>UA</v>
      </c>
      <c r="H221" s="29">
        <v>1</v>
      </c>
      <c r="I221" s="53"/>
      <c r="J221" s="48">
        <f>SUBTOTAL(9,J222:J223)</f>
        <v>0</v>
      </c>
      <c r="K221" s="30"/>
      <c r="L221" s="75"/>
    </row>
    <row r="222" spans="2:12" s="7" customFormat="1" ht="62.5" hidden="1" outlineLevel="2" x14ac:dyDescent="0.25">
      <c r="B222" s="1" t="s">
        <v>363</v>
      </c>
      <c r="C222" s="64" t="s">
        <v>364</v>
      </c>
      <c r="D222" s="80" t="s">
        <v>26</v>
      </c>
      <c r="E222" s="62"/>
      <c r="F222" s="62"/>
      <c r="G222" s="32" t="s">
        <v>38</v>
      </c>
      <c r="H222" s="33">
        <v>1</v>
      </c>
      <c r="I222" s="49"/>
      <c r="J222" s="50">
        <f t="shared" ref="J222:J223" si="22">H222*I222</f>
        <v>0</v>
      </c>
      <c r="K222" s="154" t="s">
        <v>39</v>
      </c>
      <c r="L222" s="153" t="s">
        <v>29</v>
      </c>
    </row>
    <row r="223" spans="2:12" s="7" customFormat="1" ht="25" hidden="1" outlineLevel="2" x14ac:dyDescent="0.25">
      <c r="B223" s="1" t="s">
        <v>365</v>
      </c>
      <c r="C223" s="64" t="s">
        <v>366</v>
      </c>
      <c r="D223" s="80" t="s">
        <v>26</v>
      </c>
      <c r="E223" s="67"/>
      <c r="F223" s="67"/>
      <c r="G223" s="68" t="s">
        <v>79</v>
      </c>
      <c r="H223" s="5">
        <v>1</v>
      </c>
      <c r="I223" s="49"/>
      <c r="J223" s="50">
        <f t="shared" si="22"/>
        <v>0</v>
      </c>
      <c r="K223" s="154" t="s">
        <v>39</v>
      </c>
      <c r="L223" s="153" t="s">
        <v>29</v>
      </c>
    </row>
    <row r="224" spans="2:12" ht="13" x14ac:dyDescent="0.25">
      <c r="B224" s="22">
        <v>16</v>
      </c>
      <c r="C224" s="23" t="s">
        <v>367</v>
      </c>
      <c r="D224" s="61"/>
      <c r="E224" s="61" t="s">
        <v>101</v>
      </c>
      <c r="F224" s="61"/>
      <c r="G224" s="24"/>
      <c r="H224" s="25"/>
      <c r="I224" s="46"/>
      <c r="J224" s="47">
        <f>SUBTOTAL(9,J226:J232)</f>
        <v>0</v>
      </c>
      <c r="K224" s="26"/>
      <c r="L224" s="74"/>
    </row>
    <row r="225" spans="2:12" ht="13" outlineLevel="1" collapsed="1" x14ac:dyDescent="0.25">
      <c r="B225" s="56" t="s">
        <v>368</v>
      </c>
      <c r="C225" s="27" t="str">
        <f>_xlfn.XLOOKUP(F225,Planilha3!$A:$A,Planilha3!$B:$B,0,0)</f>
        <v>SV DE DEMOLICAO EDIFICIO E ESTRUTURAS</v>
      </c>
      <c r="D225" s="81"/>
      <c r="E225" s="28" t="s">
        <v>101</v>
      </c>
      <c r="F225" s="36">
        <v>6600012</v>
      </c>
      <c r="G225" s="28" t="str">
        <f>_xlfn.XLOOKUP(F225,Planilha3!A:A,Planilha3!C:C,0,0)</f>
        <v>UA</v>
      </c>
      <c r="H225" s="29">
        <v>1</v>
      </c>
      <c r="I225" s="53"/>
      <c r="J225" s="48">
        <f>SUBTOTAL(9,J226:J228)</f>
        <v>0</v>
      </c>
      <c r="K225" s="30"/>
      <c r="L225" s="75"/>
    </row>
    <row r="226" spans="2:12" s="7" customFormat="1" ht="25" hidden="1" customHeight="1" outlineLevel="2" x14ac:dyDescent="0.25">
      <c r="B226" s="1" t="s">
        <v>369</v>
      </c>
      <c r="C226" s="64" t="s">
        <v>370</v>
      </c>
      <c r="D226" s="80" t="s">
        <v>26</v>
      </c>
      <c r="E226" s="62"/>
      <c r="F226" s="62"/>
      <c r="G226" s="32" t="s">
        <v>149</v>
      </c>
      <c r="H226" s="33">
        <v>104.25</v>
      </c>
      <c r="I226" s="49"/>
      <c r="J226" s="50">
        <f t="shared" ref="J226:J232" si="23">H226*I226</f>
        <v>0</v>
      </c>
      <c r="K226" s="154" t="s">
        <v>28</v>
      </c>
      <c r="L226" s="76"/>
    </row>
    <row r="227" spans="2:12" s="7" customFormat="1" ht="20.5" hidden="1" customHeight="1" outlineLevel="2" x14ac:dyDescent="0.25">
      <c r="B227" s="1" t="s">
        <v>371</v>
      </c>
      <c r="C227" s="64" t="s">
        <v>372</v>
      </c>
      <c r="D227" s="80" t="s">
        <v>26</v>
      </c>
      <c r="E227" s="62"/>
      <c r="F227" s="62"/>
      <c r="G227" s="32" t="s">
        <v>141</v>
      </c>
      <c r="H227" s="33">
        <v>68.900000000000006</v>
      </c>
      <c r="I227" s="49"/>
      <c r="J227" s="50">
        <f t="shared" si="23"/>
        <v>0</v>
      </c>
      <c r="K227" s="154" t="s">
        <v>28</v>
      </c>
      <c r="L227" s="76"/>
    </row>
    <row r="228" spans="2:12" s="7" customFormat="1" ht="23.5" hidden="1" customHeight="1" outlineLevel="2" x14ac:dyDescent="0.25">
      <c r="B228" s="1" t="s">
        <v>373</v>
      </c>
      <c r="C228" s="64" t="s">
        <v>374</v>
      </c>
      <c r="D228" s="80" t="s">
        <v>26</v>
      </c>
      <c r="E228" s="62"/>
      <c r="F228" s="62"/>
      <c r="G228" s="32" t="s">
        <v>141</v>
      </c>
      <c r="H228" s="33">
        <v>324.3</v>
      </c>
      <c r="I228" s="49"/>
      <c r="J228" s="50">
        <f t="shared" si="23"/>
        <v>0</v>
      </c>
      <c r="K228" s="154" t="s">
        <v>28</v>
      </c>
      <c r="L228" s="76"/>
    </row>
    <row r="229" spans="2:12" ht="13" outlineLevel="1" collapsed="1" x14ac:dyDescent="0.25">
      <c r="B229" s="56" t="s">
        <v>375</v>
      </c>
      <c r="C229" s="27" t="str">
        <f>_xlfn.XLOOKUP(F229,Planilha3!$A:$A,Planilha3!$B:$B,0,0)</f>
        <v>SV EXECUCAO DE OBRAS CONSTRUCAO CIVIL</v>
      </c>
      <c r="D229" s="81"/>
      <c r="E229" s="28" t="s">
        <v>101</v>
      </c>
      <c r="F229" s="36">
        <v>6600022</v>
      </c>
      <c r="G229" s="28" t="str">
        <f>_xlfn.XLOOKUP(F229,Planilha3!A:A,Planilha3!C:C,0,0)</f>
        <v>UA</v>
      </c>
      <c r="H229" s="29">
        <f>SUM(H230:H232)</f>
        <v>128</v>
      </c>
      <c r="I229" s="53"/>
      <c r="J229" s="48">
        <f>SUBTOTAL(9,J230:J232)</f>
        <v>0</v>
      </c>
      <c r="K229" s="30"/>
      <c r="L229" s="75"/>
    </row>
    <row r="230" spans="2:12" s="7" customFormat="1" ht="23.5" hidden="1" customHeight="1" outlineLevel="2" x14ac:dyDescent="0.25">
      <c r="B230" s="1" t="s">
        <v>376</v>
      </c>
      <c r="C230" s="64" t="s">
        <v>377</v>
      </c>
      <c r="D230" s="80" t="s">
        <v>26</v>
      </c>
      <c r="E230" s="62"/>
      <c r="F230" s="62"/>
      <c r="G230" s="32" t="s">
        <v>141</v>
      </c>
      <c r="H230" s="33">
        <v>96</v>
      </c>
      <c r="I230" s="49"/>
      <c r="J230" s="50">
        <f t="shared" si="23"/>
        <v>0</v>
      </c>
      <c r="K230" s="154" t="s">
        <v>28</v>
      </c>
      <c r="L230" s="76"/>
    </row>
    <row r="231" spans="2:12" s="7" customFormat="1" ht="24.65" hidden="1" customHeight="1" outlineLevel="2" x14ac:dyDescent="0.25">
      <c r="B231" s="1" t="s">
        <v>378</v>
      </c>
      <c r="C231" s="64" t="s">
        <v>379</v>
      </c>
      <c r="D231" s="80" t="s">
        <v>26</v>
      </c>
      <c r="E231" s="62"/>
      <c r="F231" s="62"/>
      <c r="G231" s="32" t="s">
        <v>141</v>
      </c>
      <c r="H231" s="33">
        <v>12</v>
      </c>
      <c r="I231" s="49"/>
      <c r="J231" s="50">
        <f t="shared" si="23"/>
        <v>0</v>
      </c>
      <c r="K231" s="154" t="s">
        <v>28</v>
      </c>
      <c r="L231" s="76"/>
    </row>
    <row r="232" spans="2:12" s="7" customFormat="1" ht="23.15" hidden="1" customHeight="1" outlineLevel="2" x14ac:dyDescent="0.25">
      <c r="B232" s="1" t="s">
        <v>380</v>
      </c>
      <c r="C232" s="64" t="s">
        <v>381</v>
      </c>
      <c r="D232" s="80" t="s">
        <v>26</v>
      </c>
      <c r="E232" s="62"/>
      <c r="F232" s="62"/>
      <c r="G232" s="32" t="s">
        <v>141</v>
      </c>
      <c r="H232" s="33">
        <v>20</v>
      </c>
      <c r="I232" s="49"/>
      <c r="J232" s="50">
        <f t="shared" si="23"/>
        <v>0</v>
      </c>
      <c r="K232" s="154" t="s">
        <v>28</v>
      </c>
      <c r="L232" s="76"/>
    </row>
    <row r="233" spans="2:12" ht="13" x14ac:dyDescent="0.25">
      <c r="B233" s="22">
        <v>17</v>
      </c>
      <c r="C233" s="23" t="s">
        <v>382</v>
      </c>
      <c r="D233" s="61"/>
      <c r="E233" s="61" t="s">
        <v>101</v>
      </c>
      <c r="F233" s="61"/>
      <c r="G233" s="24"/>
      <c r="H233" s="25"/>
      <c r="I233" s="46"/>
      <c r="J233" s="47">
        <f>SUBTOTAL(9,J234:J244)</f>
        <v>0</v>
      </c>
      <c r="K233" s="26"/>
      <c r="L233" s="74"/>
    </row>
    <row r="234" spans="2:12" ht="13" outlineLevel="1" collapsed="1" x14ac:dyDescent="0.25">
      <c r="B234" s="56" t="s">
        <v>383</v>
      </c>
      <c r="C234" s="27" t="str">
        <f>_xlfn.XLOOKUP(F234,Planilha3!$A:$A,Planilha3!$B:$B,0,0)</f>
        <v>SV DE DEMOLICAO EDIFICIO E ESTRUTURAS</v>
      </c>
      <c r="D234" s="81"/>
      <c r="E234" s="28" t="s">
        <v>101</v>
      </c>
      <c r="F234" s="36">
        <v>6600012</v>
      </c>
      <c r="G234" s="28" t="str">
        <f>_xlfn.XLOOKUP(F234,Planilha3!A:A,Planilha3!C:C,0,0)</f>
        <v>UA</v>
      </c>
      <c r="H234" s="29">
        <v>1</v>
      </c>
      <c r="I234" s="53"/>
      <c r="J234" s="48">
        <f>SUBTOTAL(9,J235:J236)</f>
        <v>0</v>
      </c>
      <c r="K234" s="30"/>
      <c r="L234" s="75"/>
    </row>
    <row r="235" spans="2:12" s="7" customFormat="1" ht="23.5" hidden="1" customHeight="1" outlineLevel="2" x14ac:dyDescent="0.25">
      <c r="B235" s="1" t="s">
        <v>384</v>
      </c>
      <c r="C235" s="64" t="s">
        <v>385</v>
      </c>
      <c r="D235" s="80" t="s">
        <v>26</v>
      </c>
      <c r="E235" s="62"/>
      <c r="F235" s="62"/>
      <c r="G235" s="32" t="s">
        <v>38</v>
      </c>
      <c r="H235" s="33">
        <v>1</v>
      </c>
      <c r="I235" s="49"/>
      <c r="J235" s="50">
        <f t="shared" ref="J235:J236" si="24">H235*I235</f>
        <v>0</v>
      </c>
      <c r="K235" s="154" t="s">
        <v>28</v>
      </c>
      <c r="L235" s="76"/>
    </row>
    <row r="236" spans="2:12" s="7" customFormat="1" ht="27" hidden="1" customHeight="1" outlineLevel="2" x14ac:dyDescent="0.25">
      <c r="B236" s="1" t="s">
        <v>386</v>
      </c>
      <c r="C236" s="64" t="s">
        <v>387</v>
      </c>
      <c r="D236" s="80" t="s">
        <v>26</v>
      </c>
      <c r="E236" s="62"/>
      <c r="F236" s="62"/>
      <c r="G236" s="32" t="s">
        <v>38</v>
      </c>
      <c r="H236" s="33">
        <v>1</v>
      </c>
      <c r="I236" s="49"/>
      <c r="J236" s="50">
        <f t="shared" si="24"/>
        <v>0</v>
      </c>
      <c r="K236" s="154" t="s">
        <v>28</v>
      </c>
      <c r="L236" s="76"/>
    </row>
    <row r="237" spans="2:12" ht="13" outlineLevel="1" collapsed="1" x14ac:dyDescent="0.25">
      <c r="B237" s="56" t="s">
        <v>388</v>
      </c>
      <c r="C237" s="159" t="str">
        <f>_xlfn.XLOOKUP(F237,Planilha3!$A:$A,Planilha3!$B:$B,0,0)</f>
        <v>SV EXECUCAO DE OBRAS CONSTRUCAO CIVIL</v>
      </c>
      <c r="D237" s="81"/>
      <c r="E237" s="28" t="s">
        <v>101</v>
      </c>
      <c r="F237" s="28">
        <v>6600022</v>
      </c>
      <c r="G237" s="28" t="str">
        <f>_xlfn.XLOOKUP(F237,Planilha3!A:A,Planilha3!C:C,0,0)</f>
        <v>UA</v>
      </c>
      <c r="H237" s="29">
        <f>SUBTOTAL(9,H238:H239)</f>
        <v>563</v>
      </c>
      <c r="I237" s="53"/>
      <c r="J237" s="48">
        <f>SUBTOTAL(9,J238:J239)</f>
        <v>0</v>
      </c>
      <c r="K237" s="30"/>
      <c r="L237" s="75"/>
    </row>
    <row r="238" spans="2:12" s="7" customFormat="1" ht="20.5" hidden="1" customHeight="1" outlineLevel="2" x14ac:dyDescent="0.25">
      <c r="B238" s="1" t="s">
        <v>389</v>
      </c>
      <c r="C238" s="64" t="s">
        <v>390</v>
      </c>
      <c r="D238" s="80" t="s">
        <v>26</v>
      </c>
      <c r="E238" s="62"/>
      <c r="F238" s="62"/>
      <c r="G238" s="32" t="s">
        <v>141</v>
      </c>
      <c r="H238" s="33">
        <v>482.7</v>
      </c>
      <c r="I238" s="49"/>
      <c r="J238" s="50">
        <f t="shared" ref="J238:J239" si="25">H238*I238</f>
        <v>0</v>
      </c>
      <c r="K238" s="154" t="s">
        <v>28</v>
      </c>
      <c r="L238" s="76"/>
    </row>
    <row r="239" spans="2:12" s="7" customFormat="1" ht="27" hidden="1" customHeight="1" outlineLevel="2" x14ac:dyDescent="0.25">
      <c r="B239" s="1" t="s">
        <v>391</v>
      </c>
      <c r="C239" s="64" t="s">
        <v>392</v>
      </c>
      <c r="D239" s="80" t="s">
        <v>26</v>
      </c>
      <c r="E239" s="62"/>
      <c r="F239" s="62"/>
      <c r="G239" s="32" t="s">
        <v>141</v>
      </c>
      <c r="H239" s="33">
        <v>80.3</v>
      </c>
      <c r="I239" s="49"/>
      <c r="J239" s="50">
        <f t="shared" si="25"/>
        <v>0</v>
      </c>
      <c r="K239" s="154" t="s">
        <v>28</v>
      </c>
      <c r="L239" s="76"/>
    </row>
    <row r="240" spans="2:12" ht="13" outlineLevel="1" collapsed="1" x14ac:dyDescent="0.25">
      <c r="B240" s="56" t="s">
        <v>393</v>
      </c>
      <c r="C240" s="27" t="str">
        <f>_xlfn.XLOOKUP(F240,Planilha3!$A:$A,Planilha3!$B:$B,0,0)</f>
        <v>SV CONSTRUCAO ESTRUTURAS PREDIAIS</v>
      </c>
      <c r="D240" s="81"/>
      <c r="E240" s="28" t="s">
        <v>101</v>
      </c>
      <c r="F240" s="36">
        <v>6600790</v>
      </c>
      <c r="G240" s="28" t="str">
        <f>_xlfn.XLOOKUP(F240,Planilha3!A:A,Planilha3!C:C,0,0)</f>
        <v>UA</v>
      </c>
      <c r="H240" s="29">
        <v>39</v>
      </c>
      <c r="I240" s="53"/>
      <c r="J240" s="48">
        <f>SUBTOTAL(9,J241)</f>
        <v>0</v>
      </c>
      <c r="K240" s="30"/>
      <c r="L240" s="75"/>
    </row>
    <row r="241" spans="2:13" s="7" customFormat="1" ht="37" hidden="1" customHeight="1" outlineLevel="2" x14ac:dyDescent="0.25">
      <c r="B241" s="1" t="s">
        <v>394</v>
      </c>
      <c r="C241" s="64" t="s">
        <v>395</v>
      </c>
      <c r="D241" s="80" t="s">
        <v>26</v>
      </c>
      <c r="E241" s="62"/>
      <c r="F241" s="62"/>
      <c r="G241" s="32" t="s">
        <v>141</v>
      </c>
      <c r="H241" s="33">
        <v>39</v>
      </c>
      <c r="I241" s="49"/>
      <c r="J241" s="50">
        <f t="shared" ref="J241" si="26">H241*I241</f>
        <v>0</v>
      </c>
      <c r="K241" s="154" t="s">
        <v>28</v>
      </c>
      <c r="L241" s="76"/>
    </row>
    <row r="242" spans="2:13" ht="13" outlineLevel="1" collapsed="1" x14ac:dyDescent="0.25">
      <c r="B242" s="56" t="s">
        <v>396</v>
      </c>
      <c r="C242" s="27" t="s">
        <v>397</v>
      </c>
      <c r="D242" s="36"/>
      <c r="E242" s="28" t="s">
        <v>101</v>
      </c>
      <c r="F242" s="36">
        <v>6600023</v>
      </c>
      <c r="G242" s="28" t="str">
        <f>_xlfn.XLOOKUP(F242,Planilha3!A:A,Planilha3!C:C,0,0)</f>
        <v>UA</v>
      </c>
      <c r="H242" s="29">
        <f>SUBTOTAL(9,H243:H244)</f>
        <v>2</v>
      </c>
      <c r="I242" s="53"/>
      <c r="J242" s="48">
        <f>SUBTOTAL(9,J243:J244)</f>
        <v>0</v>
      </c>
      <c r="K242" s="30"/>
      <c r="L242" s="75"/>
    </row>
    <row r="243" spans="2:13" s="7" customFormat="1" ht="37.5" hidden="1" outlineLevel="2" x14ac:dyDescent="0.25">
      <c r="B243" s="1" t="s">
        <v>398</v>
      </c>
      <c r="C243" s="64" t="s">
        <v>399</v>
      </c>
      <c r="D243" s="80" t="s">
        <v>26</v>
      </c>
      <c r="E243" s="62"/>
      <c r="F243" s="62"/>
      <c r="G243" s="32" t="s">
        <v>38</v>
      </c>
      <c r="H243" s="33">
        <v>1</v>
      </c>
      <c r="I243" s="49"/>
      <c r="J243" s="50">
        <f t="shared" ref="J243:J244" si="27">H243*I243</f>
        <v>0</v>
      </c>
      <c r="K243" s="154" t="s">
        <v>39</v>
      </c>
      <c r="L243" s="153" t="s">
        <v>29</v>
      </c>
    </row>
    <row r="244" spans="2:13" s="7" customFormat="1" ht="37.5" hidden="1" outlineLevel="2" x14ac:dyDescent="0.25">
      <c r="B244" s="1" t="s">
        <v>400</v>
      </c>
      <c r="C244" s="64" t="s">
        <v>401</v>
      </c>
      <c r="D244" s="80" t="s">
        <v>26</v>
      </c>
      <c r="E244" s="62"/>
      <c r="F244" s="62"/>
      <c r="G244" s="32" t="s">
        <v>38</v>
      </c>
      <c r="H244" s="33">
        <v>1</v>
      </c>
      <c r="I244" s="49"/>
      <c r="J244" s="50">
        <f t="shared" si="27"/>
        <v>0</v>
      </c>
      <c r="K244" s="154" t="s">
        <v>39</v>
      </c>
      <c r="L244" s="153" t="s">
        <v>29</v>
      </c>
    </row>
    <row r="245" spans="2:13" ht="18" customHeight="1" x14ac:dyDescent="0.25">
      <c r="B245" s="22">
        <v>18</v>
      </c>
      <c r="C245" s="23" t="s">
        <v>402</v>
      </c>
      <c r="D245" s="61"/>
      <c r="E245" s="61" t="s">
        <v>101</v>
      </c>
      <c r="F245" s="61"/>
      <c r="G245" s="24"/>
      <c r="H245" s="25"/>
      <c r="I245" s="46"/>
      <c r="J245" s="47">
        <f>SUBTOTAL(9,J247:J251)</f>
        <v>0</v>
      </c>
      <c r="K245" s="26"/>
      <c r="L245" s="74"/>
    </row>
    <row r="246" spans="2:13" ht="17.5" customHeight="1" outlineLevel="1" collapsed="1" x14ac:dyDescent="0.25">
      <c r="B246" s="56" t="s">
        <v>403</v>
      </c>
      <c r="C246" s="27" t="str">
        <f>_xlfn.XLOOKUP(F246,Planilha3!$A:$A,Planilha3!$B:$B,0,0)</f>
        <v>SV DE EXECUCAO DE OBRAS HIDRAULICAS</v>
      </c>
      <c r="D246" s="81"/>
      <c r="E246" s="28" t="s">
        <v>101</v>
      </c>
      <c r="F246" s="156">
        <v>6600024</v>
      </c>
      <c r="G246" s="28" t="str">
        <f>_xlfn.XLOOKUP(F246,Planilha3!A:A,Planilha3!C:C,0,0)</f>
        <v>UA</v>
      </c>
      <c r="H246" s="29">
        <v>1</v>
      </c>
      <c r="I246" s="53"/>
      <c r="J246" s="48">
        <f>SUBTOTAL(9,J247:J251)</f>
        <v>0</v>
      </c>
      <c r="K246" s="30"/>
      <c r="L246" s="75"/>
    </row>
    <row r="247" spans="2:13" s="7" customFormat="1" ht="25" hidden="1" outlineLevel="2" x14ac:dyDescent="0.25">
      <c r="B247" s="1" t="s">
        <v>404</v>
      </c>
      <c r="C247" s="64" t="s">
        <v>405</v>
      </c>
      <c r="D247" s="80" t="s">
        <v>26</v>
      </c>
      <c r="E247" s="62"/>
      <c r="F247" s="62"/>
      <c r="G247" s="89" t="s">
        <v>38</v>
      </c>
      <c r="H247" s="90">
        <v>1</v>
      </c>
      <c r="I247" s="49"/>
      <c r="J247" s="50">
        <f t="shared" ref="J247:J251" si="28">H247*I247</f>
        <v>0</v>
      </c>
      <c r="K247" s="154" t="s">
        <v>73</v>
      </c>
      <c r="L247" s="153" t="s">
        <v>29</v>
      </c>
    </row>
    <row r="248" spans="2:13" s="7" customFormat="1" ht="25" hidden="1" outlineLevel="2" x14ac:dyDescent="0.25">
      <c r="B248" s="1" t="s">
        <v>406</v>
      </c>
      <c r="C248" s="64" t="s">
        <v>407</v>
      </c>
      <c r="D248" s="80" t="s">
        <v>26</v>
      </c>
      <c r="E248" s="62"/>
      <c r="F248" s="62"/>
      <c r="G248" s="32" t="s">
        <v>38</v>
      </c>
      <c r="H248" s="33">
        <v>1</v>
      </c>
      <c r="I248" s="49"/>
      <c r="J248" s="50">
        <f t="shared" si="28"/>
        <v>0</v>
      </c>
      <c r="K248" s="154" t="s">
        <v>73</v>
      </c>
      <c r="L248" s="153" t="s">
        <v>29</v>
      </c>
    </row>
    <row r="249" spans="2:13" s="7" customFormat="1" ht="25" hidden="1" outlineLevel="2" x14ac:dyDescent="0.25">
      <c r="B249" s="1" t="s">
        <v>408</v>
      </c>
      <c r="C249" s="64" t="s">
        <v>409</v>
      </c>
      <c r="D249" s="80" t="s">
        <v>26</v>
      </c>
      <c r="E249" s="62"/>
      <c r="F249" s="62"/>
      <c r="G249" s="32" t="s">
        <v>38</v>
      </c>
      <c r="H249" s="33">
        <v>1</v>
      </c>
      <c r="I249" s="49"/>
      <c r="J249" s="50">
        <f t="shared" si="28"/>
        <v>0</v>
      </c>
      <c r="K249" s="154" t="s">
        <v>73</v>
      </c>
      <c r="L249" s="153" t="s">
        <v>29</v>
      </c>
      <c r="M249" s="7" t="s">
        <v>410</v>
      </c>
    </row>
    <row r="250" spans="2:13" s="7" customFormat="1" ht="23.5" hidden="1" customHeight="1" outlineLevel="2" x14ac:dyDescent="0.25">
      <c r="B250" s="1" t="s">
        <v>411</v>
      </c>
      <c r="C250" s="64" t="s">
        <v>412</v>
      </c>
      <c r="D250" s="80" t="s">
        <v>26</v>
      </c>
      <c r="E250" s="62"/>
      <c r="F250" s="62"/>
      <c r="G250" s="32" t="s">
        <v>38</v>
      </c>
      <c r="H250" s="33">
        <v>1</v>
      </c>
      <c r="I250" s="49"/>
      <c r="J250" s="50">
        <f t="shared" si="28"/>
        <v>0</v>
      </c>
      <c r="K250" s="154" t="s">
        <v>28</v>
      </c>
      <c r="L250" s="153" t="s">
        <v>29</v>
      </c>
    </row>
    <row r="251" spans="2:13" s="7" customFormat="1" ht="23.5" hidden="1" customHeight="1" outlineLevel="2" x14ac:dyDescent="0.25">
      <c r="B251" s="1" t="s">
        <v>413</v>
      </c>
      <c r="C251" s="64" t="s">
        <v>414</v>
      </c>
      <c r="D251" s="80" t="s">
        <v>26</v>
      </c>
      <c r="E251" s="62"/>
      <c r="F251" s="62"/>
      <c r="G251" s="32" t="s">
        <v>209</v>
      </c>
      <c r="H251" s="33">
        <v>1</v>
      </c>
      <c r="I251" s="49"/>
      <c r="J251" s="50">
        <f t="shared" si="28"/>
        <v>0</v>
      </c>
      <c r="K251" s="154" t="s">
        <v>28</v>
      </c>
      <c r="L251" s="153" t="s">
        <v>29</v>
      </c>
    </row>
    <row r="252" spans="2:13" ht="16" customHeight="1" x14ac:dyDescent="0.25">
      <c r="B252" s="22">
        <v>19</v>
      </c>
      <c r="C252" s="23" t="s">
        <v>415</v>
      </c>
      <c r="D252" s="61"/>
      <c r="E252" s="61" t="s">
        <v>101</v>
      </c>
      <c r="F252" s="61"/>
      <c r="G252" s="24"/>
      <c r="H252" s="25"/>
      <c r="I252" s="46"/>
      <c r="J252" s="47">
        <f>SUBTOTAL(9,J254:J256)</f>
        <v>0</v>
      </c>
      <c r="K252" s="26"/>
      <c r="L252" s="74"/>
    </row>
    <row r="253" spans="2:13" ht="13" outlineLevel="1" collapsed="1" x14ac:dyDescent="0.25">
      <c r="B253" s="56" t="s">
        <v>416</v>
      </c>
      <c r="C253" s="27" t="str">
        <f>_xlfn.XLOOKUP(F253,Planilha3!$A:$A,Planilha3!$B:$B,0,0)</f>
        <v>SV DE EXECUCAO DE OBRAS HIDRAULICAS</v>
      </c>
      <c r="D253" s="81"/>
      <c r="E253" s="28" t="s">
        <v>101</v>
      </c>
      <c r="F253" s="156">
        <v>6600024</v>
      </c>
      <c r="G253" s="28" t="str">
        <f>_xlfn.XLOOKUP(F253,Planilha3!A:A,Planilha3!C:C,0,0)</f>
        <v>UA</v>
      </c>
      <c r="H253" s="29">
        <f>SUBTOTAL(9,H254:H256)</f>
        <v>131</v>
      </c>
      <c r="I253" s="53"/>
      <c r="J253" s="48">
        <f>SUBTOTAL(9,J254:J256)</f>
        <v>0</v>
      </c>
      <c r="K253" s="30"/>
      <c r="L253" s="75"/>
    </row>
    <row r="254" spans="2:13" s="7" customFormat="1" ht="25" hidden="1" outlineLevel="2" x14ac:dyDescent="0.25">
      <c r="B254" s="1" t="s">
        <v>417</v>
      </c>
      <c r="C254" s="64" t="s">
        <v>418</v>
      </c>
      <c r="D254" s="80" t="s">
        <v>26</v>
      </c>
      <c r="E254" s="62"/>
      <c r="F254" s="62"/>
      <c r="G254" s="32" t="s">
        <v>149</v>
      </c>
      <c r="H254" s="33">
        <v>34</v>
      </c>
      <c r="I254" s="49"/>
      <c r="J254" s="50">
        <f t="shared" ref="J254:J256" si="29">H254*I254</f>
        <v>0</v>
      </c>
      <c r="K254" s="154" t="s">
        <v>73</v>
      </c>
      <c r="L254" s="153" t="s">
        <v>29</v>
      </c>
    </row>
    <row r="255" spans="2:13" s="7" customFormat="1" ht="25" hidden="1" outlineLevel="2" x14ac:dyDescent="0.25">
      <c r="B255" s="1" t="s">
        <v>419</v>
      </c>
      <c r="C255" s="64" t="s">
        <v>420</v>
      </c>
      <c r="D255" s="80" t="s">
        <v>26</v>
      </c>
      <c r="E255" s="62"/>
      <c r="F255" s="62"/>
      <c r="G255" s="32" t="s">
        <v>149</v>
      </c>
      <c r="H255" s="33">
        <v>7</v>
      </c>
      <c r="I255" s="49"/>
      <c r="J255" s="50">
        <f t="shared" si="29"/>
        <v>0</v>
      </c>
      <c r="K255" s="154" t="s">
        <v>73</v>
      </c>
      <c r="L255" s="153" t="s">
        <v>29</v>
      </c>
    </row>
    <row r="256" spans="2:13" s="7" customFormat="1" ht="25.5" hidden="1" customHeight="1" outlineLevel="2" x14ac:dyDescent="0.25">
      <c r="B256" s="1" t="s">
        <v>421</v>
      </c>
      <c r="C256" s="64" t="s">
        <v>422</v>
      </c>
      <c r="D256" s="80" t="s">
        <v>26</v>
      </c>
      <c r="E256" s="62"/>
      <c r="F256" s="62"/>
      <c r="G256" s="32" t="s">
        <v>149</v>
      </c>
      <c r="H256" s="33">
        <v>90</v>
      </c>
      <c r="I256" s="49"/>
      <c r="J256" s="50">
        <f t="shared" si="29"/>
        <v>0</v>
      </c>
      <c r="K256" s="154" t="s">
        <v>73</v>
      </c>
      <c r="L256" s="153" t="s">
        <v>29</v>
      </c>
    </row>
    <row r="257" spans="2:12" ht="16" customHeight="1" x14ac:dyDescent="0.25">
      <c r="B257" s="22">
        <v>20</v>
      </c>
      <c r="C257" s="23" t="s">
        <v>423</v>
      </c>
      <c r="D257" s="61"/>
      <c r="E257" s="61" t="s">
        <v>101</v>
      </c>
      <c r="F257" s="61"/>
      <c r="G257" s="24"/>
      <c r="H257" s="25"/>
      <c r="I257" s="46"/>
      <c r="J257" s="47">
        <f>SUBTOTAL(9,J259:J261)</f>
        <v>0</v>
      </c>
      <c r="K257" s="26"/>
      <c r="L257" s="74"/>
    </row>
    <row r="258" spans="2:12" ht="13" outlineLevel="1" collapsed="1" x14ac:dyDescent="0.25">
      <c r="B258" s="56" t="s">
        <v>424</v>
      </c>
      <c r="C258" s="27" t="str">
        <f>_xlfn.XLOOKUP(F258,Planilha3!$A:$A,Planilha3!$B:$B,0,0)</f>
        <v>SV DE ESCAVACAO</v>
      </c>
      <c r="D258" s="81"/>
      <c r="E258" s="28" t="s">
        <v>101</v>
      </c>
      <c r="F258" s="36">
        <v>6600020</v>
      </c>
      <c r="G258" s="28" t="str">
        <f>_xlfn.XLOOKUP(F258,Planilha3!A:A,Planilha3!C:C,0,0)</f>
        <v>M3</v>
      </c>
      <c r="H258" s="164">
        <f>SUBTOTAL(9,H259)</f>
        <v>31</v>
      </c>
      <c r="I258" s="53"/>
      <c r="J258" s="48">
        <f>SUBTOTAL(9,J259)</f>
        <v>0</v>
      </c>
      <c r="K258" s="30"/>
      <c r="L258" s="75"/>
    </row>
    <row r="259" spans="2:12" s="7" customFormat="1" ht="25" hidden="1" outlineLevel="2" x14ac:dyDescent="0.25">
      <c r="B259" s="1" t="s">
        <v>425</v>
      </c>
      <c r="C259" s="64" t="s">
        <v>48</v>
      </c>
      <c r="D259" s="80" t="s">
        <v>26</v>
      </c>
      <c r="E259" s="62"/>
      <c r="F259" s="62"/>
      <c r="G259" s="32" t="s">
        <v>27</v>
      </c>
      <c r="H259" s="33">
        <f>ROUND(0.8*(15.08+13)*1.4,0)</f>
        <v>31</v>
      </c>
      <c r="I259" s="49"/>
      <c r="J259" s="50">
        <f t="shared" ref="J259" si="30">H259*I259</f>
        <v>0</v>
      </c>
      <c r="K259" s="154" t="s">
        <v>28</v>
      </c>
      <c r="L259" s="153" t="s">
        <v>29</v>
      </c>
    </row>
    <row r="260" spans="2:12" ht="13" outlineLevel="1" collapsed="1" x14ac:dyDescent="0.25">
      <c r="B260" s="56" t="s">
        <v>426</v>
      </c>
      <c r="C260" s="27" t="str">
        <f>_xlfn.XLOOKUP(F260,Planilha3!$A:$A,Planilha3!$B:$B,0,0)</f>
        <v>SV CONCRETAGEM FCK 40MPA USINADO</v>
      </c>
      <c r="D260" s="81"/>
      <c r="E260" s="28" t="s">
        <v>101</v>
      </c>
      <c r="F260" s="36">
        <v>6600829</v>
      </c>
      <c r="G260" s="28" t="str">
        <f>_xlfn.XLOOKUP(F260,Planilha3!A:A,Planilha3!C:C,0,0)</f>
        <v>M3</v>
      </c>
      <c r="H260" s="164">
        <f>SUBTOTAL(9,H261)</f>
        <v>8.74</v>
      </c>
      <c r="I260" s="53"/>
      <c r="J260" s="48">
        <f>SUBTOTAL(9,J261)</f>
        <v>0</v>
      </c>
      <c r="K260" s="30"/>
      <c r="L260" s="75"/>
    </row>
    <row r="261" spans="2:12" s="7" customFormat="1" ht="50" hidden="1" outlineLevel="2" x14ac:dyDescent="0.25">
      <c r="B261" s="1" t="s">
        <v>427</v>
      </c>
      <c r="C261" s="64" t="s">
        <v>32</v>
      </c>
      <c r="D261" s="80" t="s">
        <v>26</v>
      </c>
      <c r="E261" s="62"/>
      <c r="F261" s="62"/>
      <c r="G261" s="32" t="s">
        <v>27</v>
      </c>
      <c r="H261" s="33">
        <v>8.74</v>
      </c>
      <c r="I261" s="49"/>
      <c r="J261" s="50">
        <f t="shared" ref="J261" si="31">H261*I261</f>
        <v>0</v>
      </c>
      <c r="K261" s="154" t="s">
        <v>33</v>
      </c>
      <c r="L261" s="153" t="s">
        <v>29</v>
      </c>
    </row>
    <row r="262" spans="2:12" ht="16" customHeight="1" x14ac:dyDescent="0.25">
      <c r="B262" s="22">
        <v>21</v>
      </c>
      <c r="C262" s="23" t="s">
        <v>428</v>
      </c>
      <c r="D262" s="61"/>
      <c r="E262" s="61" t="s">
        <v>101</v>
      </c>
      <c r="F262" s="61"/>
      <c r="G262" s="61" t="s">
        <v>429</v>
      </c>
      <c r="H262" s="25"/>
      <c r="I262" s="46"/>
      <c r="J262" s="47">
        <f>SUBTOTAL(9,J264:J266)</f>
        <v>0</v>
      </c>
      <c r="K262" s="26"/>
      <c r="L262" s="74"/>
    </row>
    <row r="263" spans="2:12" ht="13" outlineLevel="1" collapsed="1" x14ac:dyDescent="0.25">
      <c r="B263" s="56" t="s">
        <v>430</v>
      </c>
      <c r="C263" s="27" t="str">
        <f>_xlfn.XLOOKUP(F263,Planilha3!$A:$A,Planilha3!$B:$B,0,0)</f>
        <v>SV DE ESCAVACAO</v>
      </c>
      <c r="D263" s="81"/>
      <c r="E263" s="28" t="s">
        <v>101</v>
      </c>
      <c r="F263" s="36">
        <v>6600020</v>
      </c>
      <c r="G263" s="28" t="str">
        <f>_xlfn.XLOOKUP(F263,Planilha3!A:A,Planilha3!C:C,0,0)</f>
        <v>M3</v>
      </c>
      <c r="H263" s="164">
        <f>SUBTOTAL(9,H264)</f>
        <v>17</v>
      </c>
      <c r="I263" s="53"/>
      <c r="J263" s="48">
        <f>SUBTOTAL(9,J264)</f>
        <v>0</v>
      </c>
      <c r="K263" s="30"/>
      <c r="L263" s="75"/>
    </row>
    <row r="264" spans="2:12" s="7" customFormat="1" ht="25" hidden="1" outlineLevel="2" x14ac:dyDescent="0.25">
      <c r="B264" s="1" t="s">
        <v>431</v>
      </c>
      <c r="C264" s="64" t="s">
        <v>432</v>
      </c>
      <c r="D264" s="80" t="s">
        <v>26</v>
      </c>
      <c r="E264" s="62"/>
      <c r="F264" s="62"/>
      <c r="G264" s="32" t="s">
        <v>27</v>
      </c>
      <c r="H264" s="33">
        <f>ROUND(0.95*2.4*7.3,0)</f>
        <v>17</v>
      </c>
      <c r="I264" s="49"/>
      <c r="J264" s="50">
        <f t="shared" ref="J264" si="32">H264*I264</f>
        <v>0</v>
      </c>
      <c r="K264" s="154" t="s">
        <v>28</v>
      </c>
      <c r="L264" s="153" t="s">
        <v>29</v>
      </c>
    </row>
    <row r="265" spans="2:12" ht="13" outlineLevel="1" collapsed="1" x14ac:dyDescent="0.25">
      <c r="B265" s="56" t="s">
        <v>433</v>
      </c>
      <c r="C265" s="27" t="str">
        <f>_xlfn.XLOOKUP(F265,Planilha3!$A:$A,Planilha3!$B:$B,0,0)</f>
        <v>SV CONCRETAGEM FCK 40MPA USINADO</v>
      </c>
      <c r="D265" s="81"/>
      <c r="E265" s="28" t="s">
        <v>101</v>
      </c>
      <c r="F265" s="36">
        <v>6600829</v>
      </c>
      <c r="G265" s="28" t="str">
        <f>_xlfn.XLOOKUP(F265,Planilha3!A:A,Planilha3!C:C,0,0)</f>
        <v>M3</v>
      </c>
      <c r="H265" s="164">
        <f>SUBTOTAL(9,H266)</f>
        <v>12.68</v>
      </c>
      <c r="I265" s="53"/>
      <c r="J265" s="48">
        <f>SUBTOTAL(9,J266)</f>
        <v>0</v>
      </c>
      <c r="K265" s="30"/>
      <c r="L265" s="75"/>
    </row>
    <row r="266" spans="2:12" s="7" customFormat="1" ht="50" hidden="1" outlineLevel="2" x14ac:dyDescent="0.25">
      <c r="B266" s="1" t="s">
        <v>434</v>
      </c>
      <c r="C266" s="64" t="s">
        <v>32</v>
      </c>
      <c r="D266" s="80" t="s">
        <v>26</v>
      </c>
      <c r="E266" s="62"/>
      <c r="F266" s="62"/>
      <c r="G266" s="32" t="s">
        <v>27</v>
      </c>
      <c r="H266" s="33">
        <f>7.81+4.87</f>
        <v>12.68</v>
      </c>
      <c r="I266" s="49"/>
      <c r="J266" s="50">
        <f t="shared" ref="J266" si="33">H266*I266</f>
        <v>0</v>
      </c>
      <c r="K266" s="154" t="s">
        <v>33</v>
      </c>
      <c r="L266" s="153" t="s">
        <v>29</v>
      </c>
    </row>
    <row r="267" spans="2:12" ht="16" customHeight="1" x14ac:dyDescent="0.25">
      <c r="B267" s="22">
        <v>22</v>
      </c>
      <c r="C267" s="23" t="s">
        <v>435</v>
      </c>
      <c r="D267" s="61"/>
      <c r="E267" s="61" t="s">
        <v>101</v>
      </c>
      <c r="F267" s="61"/>
      <c r="G267" s="24"/>
      <c r="H267" s="25"/>
      <c r="I267" s="46"/>
      <c r="J267" s="47">
        <f>SUBTOTAL(9,J269:J271)</f>
        <v>0</v>
      </c>
      <c r="K267" s="26"/>
      <c r="L267" s="74"/>
    </row>
    <row r="268" spans="2:12" ht="13" outlineLevel="1" collapsed="1" x14ac:dyDescent="0.25">
      <c r="B268" s="56" t="s">
        <v>436</v>
      </c>
      <c r="C268" s="27" t="s">
        <v>437</v>
      </c>
      <c r="D268" s="36"/>
      <c r="E268" s="28" t="s">
        <v>101</v>
      </c>
      <c r="F268" s="36">
        <v>6600790</v>
      </c>
      <c r="G268" s="28" t="str">
        <f>_xlfn.XLOOKUP(F268,Planilha3!A:A,Planilha3!C:C,0,0)</f>
        <v>UA</v>
      </c>
      <c r="H268" s="29">
        <v>1</v>
      </c>
      <c r="I268" s="53"/>
      <c r="J268" s="48">
        <f>SUBTOTAL(9,J269:J271)</f>
        <v>0</v>
      </c>
      <c r="K268" s="30"/>
      <c r="L268" s="75"/>
    </row>
    <row r="269" spans="2:12" s="7" customFormat="1" ht="39" hidden="1" outlineLevel="2" x14ac:dyDescent="0.25">
      <c r="B269" s="1" t="s">
        <v>438</v>
      </c>
      <c r="C269" s="157" t="s">
        <v>439</v>
      </c>
      <c r="D269" s="80" t="s">
        <v>26</v>
      </c>
      <c r="E269" s="67"/>
      <c r="F269" s="165" t="s">
        <v>38</v>
      </c>
      <c r="H269" s="5">
        <v>1</v>
      </c>
      <c r="I269" s="49"/>
      <c r="J269" s="50">
        <f t="shared" ref="J269:J271" si="34">H269*I269</f>
        <v>0</v>
      </c>
      <c r="K269" s="154" t="s">
        <v>28</v>
      </c>
      <c r="L269" s="76"/>
    </row>
    <row r="270" spans="2:12" s="7" customFormat="1" ht="37.5" hidden="1" outlineLevel="2" x14ac:dyDescent="0.25">
      <c r="B270" s="1" t="s">
        <v>440</v>
      </c>
      <c r="C270" s="64" t="s">
        <v>441</v>
      </c>
      <c r="D270" s="80" t="s">
        <v>26</v>
      </c>
      <c r="E270" s="67"/>
      <c r="F270" s="165" t="s">
        <v>38</v>
      </c>
      <c r="H270" s="5">
        <v>1</v>
      </c>
      <c r="I270" s="49"/>
      <c r="J270" s="50">
        <f t="shared" si="34"/>
        <v>0</v>
      </c>
      <c r="K270" s="154" t="s">
        <v>28</v>
      </c>
      <c r="L270" s="76"/>
    </row>
    <row r="271" spans="2:12" s="7" customFormat="1" ht="37.5" hidden="1" outlineLevel="2" x14ac:dyDescent="0.25">
      <c r="B271" s="1" t="s">
        <v>442</v>
      </c>
      <c r="C271" s="64" t="s">
        <v>443</v>
      </c>
      <c r="D271" s="80" t="s">
        <v>26</v>
      </c>
      <c r="E271" s="67"/>
      <c r="F271" s="165" t="s">
        <v>38</v>
      </c>
      <c r="H271" s="5">
        <v>1</v>
      </c>
      <c r="I271" s="49"/>
      <c r="J271" s="50">
        <f t="shared" si="34"/>
        <v>0</v>
      </c>
      <c r="K271" s="154" t="s">
        <v>28</v>
      </c>
      <c r="L271" s="76"/>
    </row>
    <row r="272" spans="2:12" ht="16" customHeight="1" x14ac:dyDescent="0.25">
      <c r="B272" s="22">
        <v>23</v>
      </c>
      <c r="C272" s="23" t="s">
        <v>444</v>
      </c>
      <c r="D272" s="61"/>
      <c r="E272" s="61" t="s">
        <v>101</v>
      </c>
      <c r="F272" s="61"/>
      <c r="G272" s="24"/>
      <c r="H272" s="25"/>
      <c r="I272" s="46"/>
      <c r="J272" s="47">
        <f>SUBTOTAL(9,J274)</f>
        <v>0</v>
      </c>
      <c r="K272" s="26"/>
      <c r="L272" s="74"/>
    </row>
    <row r="273" spans="2:14" ht="12.65" customHeight="1" outlineLevel="1" collapsed="1" x14ac:dyDescent="0.25">
      <c r="B273" s="56" t="s">
        <v>445</v>
      </c>
      <c r="C273" s="27" t="str">
        <f>_xlfn.XLOOKUP(F273,Planilha3!$A:$A,Planilha3!$B:$B,0,0)</f>
        <v>SV DE EXECUCAO DE OBRAS HIDRAULICAS</v>
      </c>
      <c r="D273" s="36"/>
      <c r="E273" s="36" t="s">
        <v>101</v>
      </c>
      <c r="F273" s="156">
        <v>6600024</v>
      </c>
      <c r="G273" s="28" t="str">
        <f>_xlfn.XLOOKUP(F273,Planilha3!A:A,Planilha3!C:C,0,0)</f>
        <v>UA</v>
      </c>
      <c r="H273" s="29">
        <v>1</v>
      </c>
      <c r="I273" s="53"/>
      <c r="J273" s="48">
        <f>SUBTOTAL(9,J274)</f>
        <v>0</v>
      </c>
      <c r="K273" s="30"/>
      <c r="L273" s="75"/>
    </row>
    <row r="274" spans="2:14" s="7" customFormat="1" ht="46" hidden="1" customHeight="1" outlineLevel="2" x14ac:dyDescent="0.25">
      <c r="B274" s="1" t="s">
        <v>446</v>
      </c>
      <c r="C274" s="64" t="s">
        <v>447</v>
      </c>
      <c r="D274" s="80" t="s">
        <v>26</v>
      </c>
      <c r="E274" s="67"/>
      <c r="F274" s="67"/>
      <c r="G274" s="68" t="s">
        <v>38</v>
      </c>
      <c r="H274" s="5">
        <v>1</v>
      </c>
      <c r="I274" s="49"/>
      <c r="J274" s="50">
        <f t="shared" ref="J274" si="35">H274*I274</f>
        <v>0</v>
      </c>
      <c r="K274" s="154" t="s">
        <v>28</v>
      </c>
      <c r="L274" s="153" t="s">
        <v>29</v>
      </c>
    </row>
    <row r="275" spans="2:14" ht="46" customHeight="1" thickBot="1" x14ac:dyDescent="0.3">
      <c r="B275" s="166"/>
      <c r="C275" s="176" t="s">
        <v>448</v>
      </c>
      <c r="D275" s="167"/>
      <c r="E275" s="167"/>
      <c r="F275" s="168"/>
      <c r="G275" s="169"/>
      <c r="H275" s="170"/>
      <c r="I275" s="171"/>
      <c r="J275" s="171">
        <f>J11</f>
        <v>0</v>
      </c>
      <c r="K275" s="172"/>
      <c r="L275" s="173"/>
      <c r="M275" s="174"/>
      <c r="N275" s="175"/>
    </row>
    <row r="276" spans="2:14" ht="60" customHeight="1" thickBot="1" x14ac:dyDescent="0.3">
      <c r="B276" s="179" t="s">
        <v>449</v>
      </c>
      <c r="C276" s="180"/>
      <c r="D276" s="180"/>
      <c r="E276" s="180"/>
      <c r="F276" s="180"/>
      <c r="G276" s="180"/>
      <c r="H276" s="180"/>
      <c r="I276" s="180"/>
      <c r="J276" s="180"/>
      <c r="K276" s="180"/>
      <c r="L276" s="181"/>
    </row>
  </sheetData>
  <autoFilter ref="B11:L276" xr:uid="{00000000-0001-0000-0000-000000000000}"/>
  <mergeCells count="8">
    <mergeCell ref="C8:E8"/>
    <mergeCell ref="B276:L276"/>
    <mergeCell ref="B2:C4"/>
    <mergeCell ref="E2:K3"/>
    <mergeCell ref="E4:K4"/>
    <mergeCell ref="B5:L5"/>
    <mergeCell ref="B6:J6"/>
    <mergeCell ref="C7:L7"/>
  </mergeCells>
  <phoneticPr fontId="14" type="noConversion"/>
  <pageMargins left="0.78740157480314965" right="0.39370078740157483" top="0.51181102362204722" bottom="0.78740157480314965" header="0.51181102362204722" footer="0.51181102362204722"/>
  <pageSetup paperSize="9" scale="58" firstPageNumber="45" fitToHeight="6" orientation="portrait" horizontalDpi="4294967295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AE3D-D6F8-4D08-93AE-FE398E81EF18}">
  <sheetPr filterMode="1"/>
  <dimension ref="A1:C1540"/>
  <sheetViews>
    <sheetView workbookViewId="0">
      <selection activeCell="A727" sqref="A727"/>
    </sheetView>
  </sheetViews>
  <sheetFormatPr defaultRowHeight="12.5" x14ac:dyDescent="0.25"/>
  <cols>
    <col min="1" max="1" width="11.453125" bestFit="1" customWidth="1"/>
    <col min="2" max="2" width="48.1796875" bestFit="1" customWidth="1"/>
    <col min="3" max="3" width="9.1796875" bestFit="1" customWidth="1"/>
  </cols>
  <sheetData>
    <row r="1" spans="1:3" x14ac:dyDescent="0.25">
      <c r="A1" s="147" t="s">
        <v>450</v>
      </c>
      <c r="B1" s="148" t="s">
        <v>451</v>
      </c>
      <c r="C1" s="148" t="s">
        <v>452</v>
      </c>
    </row>
    <row r="2" spans="1:3" hidden="1" x14ac:dyDescent="0.25">
      <c r="A2" s="150">
        <v>6600000</v>
      </c>
      <c r="B2" s="149" t="s">
        <v>453</v>
      </c>
      <c r="C2" s="149" t="s">
        <v>454</v>
      </c>
    </row>
    <row r="3" spans="1:3" hidden="1" x14ac:dyDescent="0.25">
      <c r="A3" s="150">
        <v>6600001</v>
      </c>
      <c r="B3" s="149" t="s">
        <v>455</v>
      </c>
      <c r="C3" s="149" t="s">
        <v>454</v>
      </c>
    </row>
    <row r="4" spans="1:3" hidden="1" x14ac:dyDescent="0.25">
      <c r="A4" s="150">
        <v>6600002</v>
      </c>
      <c r="B4" s="149" t="s">
        <v>456</v>
      </c>
      <c r="C4" s="149" t="s">
        <v>454</v>
      </c>
    </row>
    <row r="5" spans="1:3" hidden="1" x14ac:dyDescent="0.25">
      <c r="A5" s="150">
        <v>6600003</v>
      </c>
      <c r="B5" s="149" t="s">
        <v>457</v>
      </c>
      <c r="C5" s="149" t="s">
        <v>458</v>
      </c>
    </row>
    <row r="6" spans="1:3" hidden="1" x14ac:dyDescent="0.25">
      <c r="A6" s="150">
        <v>6600004</v>
      </c>
      <c r="B6" s="149" t="s">
        <v>459</v>
      </c>
      <c r="C6" s="149" t="s">
        <v>458</v>
      </c>
    </row>
    <row r="7" spans="1:3" hidden="1" x14ac:dyDescent="0.25">
      <c r="A7" s="150">
        <v>6600005</v>
      </c>
      <c r="B7" s="149" t="s">
        <v>460</v>
      </c>
      <c r="C7" s="149" t="s">
        <v>458</v>
      </c>
    </row>
    <row r="8" spans="1:3" hidden="1" x14ac:dyDescent="0.25">
      <c r="A8" s="150">
        <v>6600006</v>
      </c>
      <c r="B8" s="149" t="s">
        <v>461</v>
      </c>
      <c r="C8" s="149" t="s">
        <v>458</v>
      </c>
    </row>
    <row r="9" spans="1:3" hidden="1" x14ac:dyDescent="0.25">
      <c r="A9" s="150">
        <v>6600008</v>
      </c>
      <c r="B9" s="149" t="s">
        <v>462</v>
      </c>
      <c r="C9" s="149" t="s">
        <v>458</v>
      </c>
    </row>
    <row r="10" spans="1:3" hidden="1" x14ac:dyDescent="0.25">
      <c r="A10" s="150">
        <v>6600009</v>
      </c>
      <c r="B10" s="149" t="s">
        <v>463</v>
      </c>
      <c r="C10" s="149" t="s">
        <v>458</v>
      </c>
    </row>
    <row r="11" spans="1:3" hidden="1" x14ac:dyDescent="0.25">
      <c r="A11" s="150">
        <v>6600010</v>
      </c>
      <c r="B11" s="149" t="s">
        <v>464</v>
      </c>
      <c r="C11" s="149" t="s">
        <v>458</v>
      </c>
    </row>
    <row r="12" spans="1:3" hidden="1" x14ac:dyDescent="0.25">
      <c r="A12" s="150">
        <v>6600011</v>
      </c>
      <c r="B12" s="149" t="s">
        <v>465</v>
      </c>
      <c r="C12" s="149" t="s">
        <v>458</v>
      </c>
    </row>
    <row r="13" spans="1:3" hidden="1" x14ac:dyDescent="0.25">
      <c r="A13" s="150">
        <v>6600012</v>
      </c>
      <c r="B13" s="149" t="s">
        <v>466</v>
      </c>
      <c r="C13" s="149" t="s">
        <v>458</v>
      </c>
    </row>
    <row r="14" spans="1:3" hidden="1" x14ac:dyDescent="0.25">
      <c r="A14" s="150">
        <v>6600013</v>
      </c>
      <c r="B14" s="149" t="s">
        <v>467</v>
      </c>
      <c r="C14" s="149" t="s">
        <v>458</v>
      </c>
    </row>
    <row r="15" spans="1:3" hidden="1" x14ac:dyDescent="0.25">
      <c r="A15" s="150">
        <v>6600014</v>
      </c>
      <c r="B15" s="149" t="s">
        <v>468</v>
      </c>
      <c r="C15" s="149" t="s">
        <v>458</v>
      </c>
    </row>
    <row r="16" spans="1:3" hidden="1" x14ac:dyDescent="0.25">
      <c r="A16" s="150">
        <v>6600015</v>
      </c>
      <c r="B16" s="149" t="s">
        <v>469</v>
      </c>
      <c r="C16" s="149" t="s">
        <v>458</v>
      </c>
    </row>
    <row r="17" spans="1:3" hidden="1" x14ac:dyDescent="0.25">
      <c r="A17" s="150">
        <v>6600016</v>
      </c>
      <c r="B17" s="149" t="s">
        <v>470</v>
      </c>
      <c r="C17" s="149" t="s">
        <v>458</v>
      </c>
    </row>
    <row r="18" spans="1:3" hidden="1" x14ac:dyDescent="0.25">
      <c r="A18" s="150">
        <v>6600017</v>
      </c>
      <c r="B18" s="149" t="s">
        <v>471</v>
      </c>
      <c r="C18" s="149" t="s">
        <v>458</v>
      </c>
    </row>
    <row r="19" spans="1:3" hidden="1" x14ac:dyDescent="0.25">
      <c r="A19" s="150">
        <v>6600018</v>
      </c>
      <c r="B19" s="149" t="s">
        <v>472</v>
      </c>
      <c r="C19" s="149" t="s">
        <v>458</v>
      </c>
    </row>
    <row r="20" spans="1:3" hidden="1" x14ac:dyDescent="0.25">
      <c r="A20" s="150">
        <v>6600020</v>
      </c>
      <c r="B20" s="149" t="s">
        <v>473</v>
      </c>
      <c r="C20" s="149" t="s">
        <v>474</v>
      </c>
    </row>
    <row r="21" spans="1:3" hidden="1" x14ac:dyDescent="0.25">
      <c r="A21" s="150">
        <v>6600021</v>
      </c>
      <c r="B21" s="149" t="s">
        <v>475</v>
      </c>
      <c r="C21" s="149" t="s">
        <v>458</v>
      </c>
    </row>
    <row r="22" spans="1:3" hidden="1" x14ac:dyDescent="0.25">
      <c r="A22" s="150">
        <v>6600022</v>
      </c>
      <c r="B22" s="149" t="s">
        <v>476</v>
      </c>
      <c r="C22" s="149" t="s">
        <v>458</v>
      </c>
    </row>
    <row r="23" spans="1:3" hidden="1" x14ac:dyDescent="0.25">
      <c r="A23" s="150">
        <v>6600023</v>
      </c>
      <c r="B23" s="149" t="s">
        <v>397</v>
      </c>
      <c r="C23" s="149" t="s">
        <v>458</v>
      </c>
    </row>
    <row r="24" spans="1:3" hidden="1" x14ac:dyDescent="0.25">
      <c r="A24" s="150">
        <v>6600024</v>
      </c>
      <c r="B24" s="149" t="s">
        <v>477</v>
      </c>
      <c r="C24" s="149" t="s">
        <v>458</v>
      </c>
    </row>
    <row r="25" spans="1:3" hidden="1" x14ac:dyDescent="0.25">
      <c r="A25" s="150">
        <v>6600025</v>
      </c>
      <c r="B25" s="149" t="s">
        <v>478</v>
      </c>
      <c r="C25" s="149" t="s">
        <v>458</v>
      </c>
    </row>
    <row r="26" spans="1:3" hidden="1" x14ac:dyDescent="0.25">
      <c r="A26" s="150">
        <v>6600026</v>
      </c>
      <c r="B26" s="149" t="s">
        <v>479</v>
      </c>
      <c r="C26" s="149" t="s">
        <v>458</v>
      </c>
    </row>
    <row r="27" spans="1:3" hidden="1" x14ac:dyDescent="0.25">
      <c r="A27" s="150">
        <v>6600027</v>
      </c>
      <c r="B27" s="149" t="s">
        <v>480</v>
      </c>
      <c r="C27" s="149" t="s">
        <v>458</v>
      </c>
    </row>
    <row r="28" spans="1:3" hidden="1" x14ac:dyDescent="0.25">
      <c r="A28" s="150">
        <v>6600028</v>
      </c>
      <c r="B28" s="149" t="s">
        <v>481</v>
      </c>
      <c r="C28" s="149" t="s">
        <v>482</v>
      </c>
    </row>
    <row r="29" spans="1:3" hidden="1" x14ac:dyDescent="0.25">
      <c r="A29" s="150">
        <v>6600029</v>
      </c>
      <c r="B29" s="149" t="s">
        <v>483</v>
      </c>
      <c r="C29" s="149" t="s">
        <v>482</v>
      </c>
    </row>
    <row r="30" spans="1:3" hidden="1" x14ac:dyDescent="0.25">
      <c r="A30" s="150">
        <v>6600030</v>
      </c>
      <c r="B30" s="149" t="s">
        <v>484</v>
      </c>
      <c r="C30" s="149" t="s">
        <v>482</v>
      </c>
    </row>
    <row r="31" spans="1:3" hidden="1" x14ac:dyDescent="0.25">
      <c r="A31" s="150">
        <v>6600031</v>
      </c>
      <c r="B31" s="149" t="s">
        <v>485</v>
      </c>
      <c r="C31" s="149" t="s">
        <v>482</v>
      </c>
    </row>
    <row r="32" spans="1:3" hidden="1" x14ac:dyDescent="0.25">
      <c r="A32" s="150">
        <v>6600032</v>
      </c>
      <c r="B32" s="149" t="s">
        <v>486</v>
      </c>
      <c r="C32" s="149" t="s">
        <v>482</v>
      </c>
    </row>
    <row r="33" spans="1:3" hidden="1" x14ac:dyDescent="0.25">
      <c r="A33" s="150">
        <v>6600033</v>
      </c>
      <c r="B33" s="149" t="s">
        <v>487</v>
      </c>
      <c r="C33" s="149" t="s">
        <v>482</v>
      </c>
    </row>
    <row r="34" spans="1:3" hidden="1" x14ac:dyDescent="0.25">
      <c r="A34" s="150">
        <v>6600034</v>
      </c>
      <c r="B34" s="149" t="s">
        <v>488</v>
      </c>
      <c r="C34" s="149" t="s">
        <v>482</v>
      </c>
    </row>
    <row r="35" spans="1:3" hidden="1" x14ac:dyDescent="0.25">
      <c r="A35" s="150">
        <v>6600035</v>
      </c>
      <c r="B35" s="149" t="s">
        <v>489</v>
      </c>
      <c r="C35" s="149" t="s">
        <v>482</v>
      </c>
    </row>
    <row r="36" spans="1:3" hidden="1" x14ac:dyDescent="0.25">
      <c r="A36" s="150">
        <v>6600036</v>
      </c>
      <c r="B36" s="149" t="s">
        <v>490</v>
      </c>
      <c r="C36" s="149" t="s">
        <v>482</v>
      </c>
    </row>
    <row r="37" spans="1:3" hidden="1" x14ac:dyDescent="0.25">
      <c r="A37" s="150">
        <v>6600037</v>
      </c>
      <c r="B37" s="149" t="s">
        <v>491</v>
      </c>
      <c r="C37" s="149" t="s">
        <v>482</v>
      </c>
    </row>
    <row r="38" spans="1:3" hidden="1" x14ac:dyDescent="0.25">
      <c r="A38" s="150">
        <v>6600038</v>
      </c>
      <c r="B38" s="149" t="s">
        <v>492</v>
      </c>
      <c r="C38" s="149" t="s">
        <v>482</v>
      </c>
    </row>
    <row r="39" spans="1:3" hidden="1" x14ac:dyDescent="0.25">
      <c r="A39" s="150">
        <v>6600039</v>
      </c>
      <c r="B39" s="149" t="s">
        <v>493</v>
      </c>
      <c r="C39" s="149" t="s">
        <v>482</v>
      </c>
    </row>
    <row r="40" spans="1:3" hidden="1" x14ac:dyDescent="0.25">
      <c r="A40" s="150">
        <v>6600040</v>
      </c>
      <c r="B40" s="149" t="s">
        <v>494</v>
      </c>
      <c r="C40" s="149" t="s">
        <v>482</v>
      </c>
    </row>
    <row r="41" spans="1:3" hidden="1" x14ac:dyDescent="0.25">
      <c r="A41" s="150">
        <v>6600041</v>
      </c>
      <c r="B41" s="149" t="s">
        <v>495</v>
      </c>
      <c r="C41" s="149" t="s">
        <v>482</v>
      </c>
    </row>
    <row r="42" spans="1:3" hidden="1" x14ac:dyDescent="0.25">
      <c r="A42" s="150">
        <v>6600042</v>
      </c>
      <c r="B42" s="149" t="s">
        <v>496</v>
      </c>
      <c r="C42" s="149" t="s">
        <v>482</v>
      </c>
    </row>
    <row r="43" spans="1:3" hidden="1" x14ac:dyDescent="0.25">
      <c r="A43" s="150">
        <v>6600043</v>
      </c>
      <c r="B43" s="149" t="s">
        <v>497</v>
      </c>
      <c r="C43" s="149" t="s">
        <v>482</v>
      </c>
    </row>
    <row r="44" spans="1:3" hidden="1" x14ac:dyDescent="0.25">
      <c r="A44" s="150">
        <v>6600044</v>
      </c>
      <c r="B44" s="149" t="s">
        <v>498</v>
      </c>
      <c r="C44" s="149" t="s">
        <v>482</v>
      </c>
    </row>
    <row r="45" spans="1:3" hidden="1" x14ac:dyDescent="0.25">
      <c r="A45" s="150">
        <v>6600045</v>
      </c>
      <c r="B45" s="149" t="s">
        <v>499</v>
      </c>
      <c r="C45" s="149" t="s">
        <v>482</v>
      </c>
    </row>
    <row r="46" spans="1:3" hidden="1" x14ac:dyDescent="0.25">
      <c r="A46" s="150">
        <v>6600046</v>
      </c>
      <c r="B46" s="149" t="s">
        <v>500</v>
      </c>
      <c r="C46" s="149" t="s">
        <v>482</v>
      </c>
    </row>
    <row r="47" spans="1:3" hidden="1" x14ac:dyDescent="0.25">
      <c r="A47" s="150">
        <v>6600047</v>
      </c>
      <c r="B47" s="149" t="s">
        <v>501</v>
      </c>
      <c r="C47" s="149" t="s">
        <v>482</v>
      </c>
    </row>
    <row r="48" spans="1:3" hidden="1" x14ac:dyDescent="0.25">
      <c r="A48" s="150">
        <v>6600048</v>
      </c>
      <c r="B48" s="149" t="s">
        <v>502</v>
      </c>
      <c r="C48" s="149" t="s">
        <v>482</v>
      </c>
    </row>
    <row r="49" spans="1:3" hidden="1" x14ac:dyDescent="0.25">
      <c r="A49" s="150">
        <v>6600049</v>
      </c>
      <c r="B49" s="149" t="s">
        <v>503</v>
      </c>
      <c r="C49" s="149" t="s">
        <v>482</v>
      </c>
    </row>
    <row r="50" spans="1:3" hidden="1" x14ac:dyDescent="0.25">
      <c r="A50" s="150">
        <v>6600050</v>
      </c>
      <c r="B50" s="149" t="s">
        <v>504</v>
      </c>
      <c r="C50" s="149" t="s">
        <v>482</v>
      </c>
    </row>
    <row r="51" spans="1:3" hidden="1" x14ac:dyDescent="0.25">
      <c r="A51" s="150">
        <v>6600051</v>
      </c>
      <c r="B51" s="149" t="s">
        <v>505</v>
      </c>
      <c r="C51" s="149" t="s">
        <v>482</v>
      </c>
    </row>
    <row r="52" spans="1:3" hidden="1" x14ac:dyDescent="0.25">
      <c r="A52" s="150">
        <v>6600052</v>
      </c>
      <c r="B52" s="149" t="s">
        <v>506</v>
      </c>
      <c r="C52" s="149" t="s">
        <v>482</v>
      </c>
    </row>
    <row r="53" spans="1:3" hidden="1" x14ac:dyDescent="0.25">
      <c r="A53" s="150">
        <v>6600053</v>
      </c>
      <c r="B53" s="149" t="s">
        <v>507</v>
      </c>
      <c r="C53" s="149" t="s">
        <v>482</v>
      </c>
    </row>
    <row r="54" spans="1:3" hidden="1" x14ac:dyDescent="0.25">
      <c r="A54" s="150">
        <v>6600054</v>
      </c>
      <c r="B54" s="149" t="s">
        <v>508</v>
      </c>
      <c r="C54" s="149" t="s">
        <v>482</v>
      </c>
    </row>
    <row r="55" spans="1:3" hidden="1" x14ac:dyDescent="0.25">
      <c r="A55" s="150">
        <v>6600055</v>
      </c>
      <c r="B55" s="149" t="s">
        <v>509</v>
      </c>
      <c r="C55" s="149" t="s">
        <v>482</v>
      </c>
    </row>
    <row r="56" spans="1:3" hidden="1" x14ac:dyDescent="0.25">
      <c r="A56" s="150">
        <v>6600056</v>
      </c>
      <c r="B56" s="149" t="s">
        <v>510</v>
      </c>
      <c r="C56" s="149" t="s">
        <v>482</v>
      </c>
    </row>
    <row r="57" spans="1:3" hidden="1" x14ac:dyDescent="0.25">
      <c r="A57" s="150">
        <v>6600057</v>
      </c>
      <c r="B57" s="149" t="s">
        <v>511</v>
      </c>
      <c r="C57" s="149" t="s">
        <v>482</v>
      </c>
    </row>
    <row r="58" spans="1:3" hidden="1" x14ac:dyDescent="0.25">
      <c r="A58" s="150">
        <v>6600058</v>
      </c>
      <c r="B58" s="149" t="s">
        <v>512</v>
      </c>
      <c r="C58" s="149" t="s">
        <v>482</v>
      </c>
    </row>
    <row r="59" spans="1:3" hidden="1" x14ac:dyDescent="0.25">
      <c r="A59" s="150">
        <v>6600059</v>
      </c>
      <c r="B59" s="149" t="s">
        <v>513</v>
      </c>
      <c r="C59" s="149" t="s">
        <v>482</v>
      </c>
    </row>
    <row r="60" spans="1:3" hidden="1" x14ac:dyDescent="0.25">
      <c r="A60" s="150">
        <v>6600060</v>
      </c>
      <c r="B60" s="149" t="s">
        <v>514</v>
      </c>
      <c r="C60" s="149" t="s">
        <v>482</v>
      </c>
    </row>
    <row r="61" spans="1:3" hidden="1" x14ac:dyDescent="0.25">
      <c r="A61" s="150">
        <v>6600061</v>
      </c>
      <c r="B61" s="149" t="s">
        <v>515</v>
      </c>
      <c r="C61" s="149" t="s">
        <v>482</v>
      </c>
    </row>
    <row r="62" spans="1:3" hidden="1" x14ac:dyDescent="0.25">
      <c r="A62" s="150">
        <v>6600062</v>
      </c>
      <c r="B62" s="149" t="s">
        <v>516</v>
      </c>
      <c r="C62" s="149" t="s">
        <v>482</v>
      </c>
    </row>
    <row r="63" spans="1:3" hidden="1" x14ac:dyDescent="0.25">
      <c r="A63" s="150">
        <v>6600063</v>
      </c>
      <c r="B63" s="149" t="s">
        <v>517</v>
      </c>
      <c r="C63" s="149" t="s">
        <v>482</v>
      </c>
    </row>
    <row r="64" spans="1:3" hidden="1" x14ac:dyDescent="0.25">
      <c r="A64" s="150">
        <v>6600064</v>
      </c>
      <c r="B64" s="149" t="s">
        <v>518</v>
      </c>
      <c r="C64" s="149" t="s">
        <v>482</v>
      </c>
    </row>
    <row r="65" spans="1:3" hidden="1" x14ac:dyDescent="0.25">
      <c r="A65" s="150">
        <v>6600065</v>
      </c>
      <c r="B65" s="149" t="s">
        <v>519</v>
      </c>
      <c r="C65" s="149" t="s">
        <v>482</v>
      </c>
    </row>
    <row r="66" spans="1:3" hidden="1" x14ac:dyDescent="0.25">
      <c r="A66" s="150">
        <v>6600066</v>
      </c>
      <c r="B66" s="149" t="s">
        <v>520</v>
      </c>
      <c r="C66" s="149" t="s">
        <v>482</v>
      </c>
    </row>
    <row r="67" spans="1:3" hidden="1" x14ac:dyDescent="0.25">
      <c r="A67" s="150">
        <v>6600067</v>
      </c>
      <c r="B67" s="149" t="s">
        <v>521</v>
      </c>
      <c r="C67" s="149" t="s">
        <v>482</v>
      </c>
    </row>
    <row r="68" spans="1:3" hidden="1" x14ac:dyDescent="0.25">
      <c r="A68" s="150">
        <v>6600068</v>
      </c>
      <c r="B68" s="149" t="s">
        <v>522</v>
      </c>
      <c r="C68" s="149" t="s">
        <v>482</v>
      </c>
    </row>
    <row r="69" spans="1:3" hidden="1" x14ac:dyDescent="0.25">
      <c r="A69" s="150">
        <v>6600069</v>
      </c>
      <c r="B69" s="149" t="s">
        <v>523</v>
      </c>
      <c r="C69" s="149" t="s">
        <v>482</v>
      </c>
    </row>
    <row r="70" spans="1:3" hidden="1" x14ac:dyDescent="0.25">
      <c r="A70" s="150">
        <v>6600070</v>
      </c>
      <c r="B70" s="149" t="s">
        <v>524</v>
      </c>
      <c r="C70" s="149" t="s">
        <v>482</v>
      </c>
    </row>
    <row r="71" spans="1:3" hidden="1" x14ac:dyDescent="0.25">
      <c r="A71" s="150">
        <v>6600071</v>
      </c>
      <c r="B71" s="149" t="s">
        <v>525</v>
      </c>
      <c r="C71" s="149" t="s">
        <v>482</v>
      </c>
    </row>
    <row r="72" spans="1:3" hidden="1" x14ac:dyDescent="0.25">
      <c r="A72" s="150">
        <v>6600072</v>
      </c>
      <c r="B72" s="149" t="s">
        <v>526</v>
      </c>
      <c r="C72" s="149" t="s">
        <v>482</v>
      </c>
    </row>
    <row r="73" spans="1:3" hidden="1" x14ac:dyDescent="0.25">
      <c r="A73" s="150">
        <v>6600073</v>
      </c>
      <c r="B73" s="149" t="s">
        <v>527</v>
      </c>
      <c r="C73" s="149" t="s">
        <v>482</v>
      </c>
    </row>
    <row r="74" spans="1:3" hidden="1" x14ac:dyDescent="0.25">
      <c r="A74" s="150">
        <v>6600074</v>
      </c>
      <c r="B74" s="149" t="s">
        <v>528</v>
      </c>
      <c r="C74" s="149" t="s">
        <v>482</v>
      </c>
    </row>
    <row r="75" spans="1:3" hidden="1" x14ac:dyDescent="0.25">
      <c r="A75" s="150">
        <v>6600075</v>
      </c>
      <c r="B75" s="149" t="s">
        <v>529</v>
      </c>
      <c r="C75" s="149" t="s">
        <v>482</v>
      </c>
    </row>
    <row r="76" spans="1:3" hidden="1" x14ac:dyDescent="0.25">
      <c r="A76" s="150">
        <v>6600076</v>
      </c>
      <c r="B76" s="149" t="s">
        <v>530</v>
      </c>
      <c r="C76" s="149" t="s">
        <v>482</v>
      </c>
    </row>
    <row r="77" spans="1:3" hidden="1" x14ac:dyDescent="0.25">
      <c r="A77" s="150">
        <v>6600077</v>
      </c>
      <c r="B77" s="149" t="s">
        <v>531</v>
      </c>
      <c r="C77" s="149" t="s">
        <v>482</v>
      </c>
    </row>
    <row r="78" spans="1:3" hidden="1" x14ac:dyDescent="0.25">
      <c r="A78" s="150">
        <v>6600078</v>
      </c>
      <c r="B78" s="149" t="s">
        <v>532</v>
      </c>
      <c r="C78" s="149" t="s">
        <v>482</v>
      </c>
    </row>
    <row r="79" spans="1:3" hidden="1" x14ac:dyDescent="0.25">
      <c r="A79" s="150">
        <v>6600079</v>
      </c>
      <c r="B79" s="149" t="s">
        <v>533</v>
      </c>
      <c r="C79" s="149" t="s">
        <v>482</v>
      </c>
    </row>
    <row r="80" spans="1:3" hidden="1" x14ac:dyDescent="0.25">
      <c r="A80" s="150">
        <v>6600080</v>
      </c>
      <c r="B80" s="149" t="s">
        <v>534</v>
      </c>
      <c r="C80" s="149" t="s">
        <v>482</v>
      </c>
    </row>
    <row r="81" spans="1:3" hidden="1" x14ac:dyDescent="0.25">
      <c r="A81" s="150">
        <v>6600081</v>
      </c>
      <c r="B81" s="149" t="s">
        <v>535</v>
      </c>
      <c r="C81" s="149" t="s">
        <v>482</v>
      </c>
    </row>
    <row r="82" spans="1:3" hidden="1" x14ac:dyDescent="0.25">
      <c r="A82" s="150">
        <v>6600082</v>
      </c>
      <c r="B82" s="149" t="s">
        <v>536</v>
      </c>
      <c r="C82" s="149" t="s">
        <v>482</v>
      </c>
    </row>
    <row r="83" spans="1:3" hidden="1" x14ac:dyDescent="0.25">
      <c r="A83" s="150">
        <v>6600083</v>
      </c>
      <c r="B83" s="149" t="s">
        <v>537</v>
      </c>
      <c r="C83" s="149" t="s">
        <v>482</v>
      </c>
    </row>
    <row r="84" spans="1:3" hidden="1" x14ac:dyDescent="0.25">
      <c r="A84" s="150">
        <v>6600084</v>
      </c>
      <c r="B84" s="149" t="s">
        <v>538</v>
      </c>
      <c r="C84" s="149" t="s">
        <v>482</v>
      </c>
    </row>
    <row r="85" spans="1:3" hidden="1" x14ac:dyDescent="0.25">
      <c r="A85" s="150">
        <v>6600085</v>
      </c>
      <c r="B85" s="149" t="s">
        <v>539</v>
      </c>
      <c r="C85" s="149" t="s">
        <v>482</v>
      </c>
    </row>
    <row r="86" spans="1:3" hidden="1" x14ac:dyDescent="0.25">
      <c r="A86" s="150">
        <v>6600086</v>
      </c>
      <c r="B86" s="149" t="s">
        <v>540</v>
      </c>
      <c r="C86" s="149" t="s">
        <v>482</v>
      </c>
    </row>
    <row r="87" spans="1:3" hidden="1" x14ac:dyDescent="0.25">
      <c r="A87" s="150">
        <v>6600087</v>
      </c>
      <c r="B87" s="149" t="s">
        <v>541</v>
      </c>
      <c r="C87" s="149" t="s">
        <v>482</v>
      </c>
    </row>
    <row r="88" spans="1:3" hidden="1" x14ac:dyDescent="0.25">
      <c r="A88" s="150">
        <v>6600088</v>
      </c>
      <c r="B88" s="149" t="s">
        <v>542</v>
      </c>
      <c r="C88" s="149" t="s">
        <v>482</v>
      </c>
    </row>
    <row r="89" spans="1:3" hidden="1" x14ac:dyDescent="0.25">
      <c r="A89" s="150">
        <v>6600089</v>
      </c>
      <c r="B89" s="149" t="s">
        <v>543</v>
      </c>
      <c r="C89" s="149" t="s">
        <v>482</v>
      </c>
    </row>
    <row r="90" spans="1:3" hidden="1" x14ac:dyDescent="0.25">
      <c r="A90" s="150">
        <v>6600090</v>
      </c>
      <c r="B90" s="149" t="s">
        <v>544</v>
      </c>
      <c r="C90" s="149" t="s">
        <v>482</v>
      </c>
    </row>
    <row r="91" spans="1:3" hidden="1" x14ac:dyDescent="0.25">
      <c r="A91" s="150">
        <v>6600091</v>
      </c>
      <c r="B91" s="149" t="s">
        <v>545</v>
      </c>
      <c r="C91" s="149" t="s">
        <v>482</v>
      </c>
    </row>
    <row r="92" spans="1:3" hidden="1" x14ac:dyDescent="0.25">
      <c r="A92" s="150">
        <v>6600092</v>
      </c>
      <c r="B92" s="149" t="s">
        <v>546</v>
      </c>
      <c r="C92" s="149" t="s">
        <v>482</v>
      </c>
    </row>
    <row r="93" spans="1:3" hidden="1" x14ac:dyDescent="0.25">
      <c r="A93" s="150">
        <v>6600093</v>
      </c>
      <c r="B93" s="149" t="s">
        <v>547</v>
      </c>
      <c r="C93" s="149" t="s">
        <v>482</v>
      </c>
    </row>
    <row r="94" spans="1:3" hidden="1" x14ac:dyDescent="0.25">
      <c r="A94" s="150">
        <v>6600094</v>
      </c>
      <c r="B94" s="149" t="s">
        <v>548</v>
      </c>
      <c r="C94" s="149" t="s">
        <v>482</v>
      </c>
    </row>
    <row r="95" spans="1:3" hidden="1" x14ac:dyDescent="0.25">
      <c r="A95" s="150">
        <v>6600095</v>
      </c>
      <c r="B95" s="149" t="s">
        <v>549</v>
      </c>
      <c r="C95" s="149" t="s">
        <v>482</v>
      </c>
    </row>
    <row r="96" spans="1:3" hidden="1" x14ac:dyDescent="0.25">
      <c r="A96" s="150">
        <v>6600096</v>
      </c>
      <c r="B96" s="149" t="s">
        <v>550</v>
      </c>
      <c r="C96" s="149" t="s">
        <v>482</v>
      </c>
    </row>
    <row r="97" spans="1:3" hidden="1" x14ac:dyDescent="0.25">
      <c r="A97" s="150">
        <v>6600097</v>
      </c>
      <c r="B97" s="149" t="s">
        <v>551</v>
      </c>
      <c r="C97" s="149" t="s">
        <v>482</v>
      </c>
    </row>
    <row r="98" spans="1:3" hidden="1" x14ac:dyDescent="0.25">
      <c r="A98" s="150">
        <v>6600098</v>
      </c>
      <c r="B98" s="149" t="s">
        <v>552</v>
      </c>
      <c r="C98" s="149" t="s">
        <v>482</v>
      </c>
    </row>
    <row r="99" spans="1:3" hidden="1" x14ac:dyDescent="0.25">
      <c r="A99" s="150">
        <v>6600099</v>
      </c>
      <c r="B99" s="149" t="s">
        <v>553</v>
      </c>
      <c r="C99" s="149" t="s">
        <v>482</v>
      </c>
    </row>
    <row r="100" spans="1:3" hidden="1" x14ac:dyDescent="0.25">
      <c r="A100" s="150">
        <v>6600100</v>
      </c>
      <c r="B100" s="149" t="s">
        <v>554</v>
      </c>
      <c r="C100" s="149" t="s">
        <v>482</v>
      </c>
    </row>
    <row r="101" spans="1:3" hidden="1" x14ac:dyDescent="0.25">
      <c r="A101" s="150">
        <v>6600101</v>
      </c>
      <c r="B101" s="149" t="s">
        <v>555</v>
      </c>
      <c r="C101" s="149" t="s">
        <v>482</v>
      </c>
    </row>
    <row r="102" spans="1:3" hidden="1" x14ac:dyDescent="0.25">
      <c r="A102" s="150">
        <v>6600102</v>
      </c>
      <c r="B102" s="149" t="s">
        <v>556</v>
      </c>
      <c r="C102" s="149" t="s">
        <v>482</v>
      </c>
    </row>
    <row r="103" spans="1:3" hidden="1" x14ac:dyDescent="0.25">
      <c r="A103" s="150">
        <v>6600103</v>
      </c>
      <c r="B103" s="149" t="s">
        <v>557</v>
      </c>
      <c r="C103" s="149" t="s">
        <v>482</v>
      </c>
    </row>
    <row r="104" spans="1:3" hidden="1" x14ac:dyDescent="0.25">
      <c r="A104" s="150">
        <v>6600104</v>
      </c>
      <c r="B104" s="149" t="s">
        <v>558</v>
      </c>
      <c r="C104" s="149" t="s">
        <v>482</v>
      </c>
    </row>
    <row r="105" spans="1:3" hidden="1" x14ac:dyDescent="0.25">
      <c r="A105" s="150">
        <v>6600105</v>
      </c>
      <c r="B105" s="149" t="s">
        <v>559</v>
      </c>
      <c r="C105" s="149" t="s">
        <v>482</v>
      </c>
    </row>
    <row r="106" spans="1:3" hidden="1" x14ac:dyDescent="0.25">
      <c r="A106" s="150">
        <v>6600106</v>
      </c>
      <c r="B106" s="149" t="s">
        <v>560</v>
      </c>
      <c r="C106" s="149" t="s">
        <v>482</v>
      </c>
    </row>
    <row r="107" spans="1:3" hidden="1" x14ac:dyDescent="0.25">
      <c r="A107" s="150">
        <v>6600107</v>
      </c>
      <c r="B107" s="149" t="s">
        <v>561</v>
      </c>
      <c r="C107" s="149" t="s">
        <v>482</v>
      </c>
    </row>
    <row r="108" spans="1:3" hidden="1" x14ac:dyDescent="0.25">
      <c r="A108" s="150">
        <v>6600108</v>
      </c>
      <c r="B108" s="149" t="s">
        <v>562</v>
      </c>
      <c r="C108" s="149" t="s">
        <v>482</v>
      </c>
    </row>
    <row r="109" spans="1:3" hidden="1" x14ac:dyDescent="0.25">
      <c r="A109" s="150">
        <v>6600109</v>
      </c>
      <c r="B109" s="149" t="s">
        <v>563</v>
      </c>
      <c r="C109" s="149" t="s">
        <v>482</v>
      </c>
    </row>
    <row r="110" spans="1:3" hidden="1" x14ac:dyDescent="0.25">
      <c r="A110" s="150">
        <v>6600110</v>
      </c>
      <c r="B110" s="149" t="s">
        <v>564</v>
      </c>
      <c r="C110" s="149" t="s">
        <v>482</v>
      </c>
    </row>
    <row r="111" spans="1:3" hidden="1" x14ac:dyDescent="0.25">
      <c r="A111" s="150">
        <v>6600111</v>
      </c>
      <c r="B111" s="149" t="s">
        <v>565</v>
      </c>
      <c r="C111" s="149" t="s">
        <v>482</v>
      </c>
    </row>
    <row r="112" spans="1:3" hidden="1" x14ac:dyDescent="0.25">
      <c r="A112" s="150">
        <v>6600112</v>
      </c>
      <c r="B112" s="149" t="s">
        <v>566</v>
      </c>
      <c r="C112" s="149" t="s">
        <v>482</v>
      </c>
    </row>
    <row r="113" spans="1:3" hidden="1" x14ac:dyDescent="0.25">
      <c r="A113" s="150">
        <v>6600113</v>
      </c>
      <c r="B113" s="149" t="s">
        <v>567</v>
      </c>
      <c r="C113" s="149" t="s">
        <v>482</v>
      </c>
    </row>
    <row r="114" spans="1:3" hidden="1" x14ac:dyDescent="0.25">
      <c r="A114" s="150">
        <v>6600114</v>
      </c>
      <c r="B114" s="149" t="s">
        <v>568</v>
      </c>
      <c r="C114" s="149" t="s">
        <v>482</v>
      </c>
    </row>
    <row r="115" spans="1:3" hidden="1" x14ac:dyDescent="0.25">
      <c r="A115" s="150">
        <v>6600115</v>
      </c>
      <c r="B115" s="149" t="s">
        <v>569</v>
      </c>
      <c r="C115" s="149" t="s">
        <v>482</v>
      </c>
    </row>
    <row r="116" spans="1:3" hidden="1" x14ac:dyDescent="0.25">
      <c r="A116" s="150">
        <v>6600116</v>
      </c>
      <c r="B116" s="149" t="s">
        <v>570</v>
      </c>
      <c r="C116" s="149" t="s">
        <v>482</v>
      </c>
    </row>
    <row r="117" spans="1:3" hidden="1" x14ac:dyDescent="0.25">
      <c r="A117" s="150">
        <v>6600117</v>
      </c>
      <c r="B117" s="149" t="s">
        <v>571</v>
      </c>
      <c r="C117" s="149" t="s">
        <v>482</v>
      </c>
    </row>
    <row r="118" spans="1:3" hidden="1" x14ac:dyDescent="0.25">
      <c r="A118" s="150">
        <v>6600118</v>
      </c>
      <c r="B118" s="149" t="s">
        <v>572</v>
      </c>
      <c r="C118" s="149" t="s">
        <v>482</v>
      </c>
    </row>
    <row r="119" spans="1:3" hidden="1" x14ac:dyDescent="0.25">
      <c r="A119" s="150">
        <v>6600119</v>
      </c>
      <c r="B119" s="149" t="s">
        <v>573</v>
      </c>
      <c r="C119" s="149" t="s">
        <v>482</v>
      </c>
    </row>
    <row r="120" spans="1:3" hidden="1" x14ac:dyDescent="0.25">
      <c r="A120" s="150">
        <v>6600120</v>
      </c>
      <c r="B120" s="149" t="s">
        <v>574</v>
      </c>
      <c r="C120" s="149" t="s">
        <v>482</v>
      </c>
    </row>
    <row r="121" spans="1:3" hidden="1" x14ac:dyDescent="0.25">
      <c r="A121" s="150">
        <v>6600121</v>
      </c>
      <c r="B121" s="149" t="s">
        <v>575</v>
      </c>
      <c r="C121" s="149" t="s">
        <v>482</v>
      </c>
    </row>
    <row r="122" spans="1:3" hidden="1" x14ac:dyDescent="0.25">
      <c r="A122" s="150">
        <v>6600122</v>
      </c>
      <c r="B122" s="149" t="s">
        <v>576</v>
      </c>
      <c r="C122" s="149" t="s">
        <v>482</v>
      </c>
    </row>
    <row r="123" spans="1:3" hidden="1" x14ac:dyDescent="0.25">
      <c r="A123" s="150">
        <v>6600123</v>
      </c>
      <c r="B123" s="149" t="s">
        <v>577</v>
      </c>
      <c r="C123" s="149" t="s">
        <v>482</v>
      </c>
    </row>
    <row r="124" spans="1:3" hidden="1" x14ac:dyDescent="0.25">
      <c r="A124" s="150">
        <v>6600124</v>
      </c>
      <c r="B124" s="149" t="s">
        <v>578</v>
      </c>
      <c r="C124" s="149" t="s">
        <v>482</v>
      </c>
    </row>
    <row r="125" spans="1:3" hidden="1" x14ac:dyDescent="0.25">
      <c r="A125" s="150">
        <v>6600125</v>
      </c>
      <c r="B125" s="149" t="s">
        <v>579</v>
      </c>
      <c r="C125" s="149" t="s">
        <v>482</v>
      </c>
    </row>
    <row r="126" spans="1:3" hidden="1" x14ac:dyDescent="0.25">
      <c r="A126" s="150">
        <v>6600126</v>
      </c>
      <c r="B126" s="149" t="s">
        <v>580</v>
      </c>
      <c r="C126" s="149" t="s">
        <v>482</v>
      </c>
    </row>
    <row r="127" spans="1:3" hidden="1" x14ac:dyDescent="0.25">
      <c r="A127" s="150">
        <v>6600127</v>
      </c>
      <c r="B127" s="149" t="s">
        <v>581</v>
      </c>
      <c r="C127" s="149" t="s">
        <v>482</v>
      </c>
    </row>
    <row r="128" spans="1:3" hidden="1" x14ac:dyDescent="0.25">
      <c r="A128" s="150">
        <v>6600128</v>
      </c>
      <c r="B128" s="149" t="s">
        <v>582</v>
      </c>
      <c r="C128" s="149" t="s">
        <v>482</v>
      </c>
    </row>
    <row r="129" spans="1:3" hidden="1" x14ac:dyDescent="0.25">
      <c r="A129" s="150">
        <v>6600129</v>
      </c>
      <c r="B129" s="149" t="s">
        <v>583</v>
      </c>
      <c r="C129" s="149" t="s">
        <v>482</v>
      </c>
    </row>
    <row r="130" spans="1:3" hidden="1" x14ac:dyDescent="0.25">
      <c r="A130" s="150">
        <v>6600130</v>
      </c>
      <c r="B130" s="149" t="s">
        <v>584</v>
      </c>
      <c r="C130" s="149" t="s">
        <v>482</v>
      </c>
    </row>
    <row r="131" spans="1:3" hidden="1" x14ac:dyDescent="0.25">
      <c r="A131" s="150">
        <v>6600131</v>
      </c>
      <c r="B131" s="149" t="s">
        <v>585</v>
      </c>
      <c r="C131" s="149" t="s">
        <v>482</v>
      </c>
    </row>
    <row r="132" spans="1:3" hidden="1" x14ac:dyDescent="0.25">
      <c r="A132" s="150">
        <v>6600132</v>
      </c>
      <c r="B132" s="149" t="s">
        <v>586</v>
      </c>
      <c r="C132" s="149" t="s">
        <v>482</v>
      </c>
    </row>
    <row r="133" spans="1:3" hidden="1" x14ac:dyDescent="0.25">
      <c r="A133" s="150">
        <v>6600133</v>
      </c>
      <c r="B133" s="149" t="s">
        <v>587</v>
      </c>
      <c r="C133" s="149" t="s">
        <v>482</v>
      </c>
    </row>
    <row r="134" spans="1:3" hidden="1" x14ac:dyDescent="0.25">
      <c r="A134" s="150">
        <v>6600134</v>
      </c>
      <c r="B134" s="149" t="s">
        <v>588</v>
      </c>
      <c r="C134" s="149" t="s">
        <v>482</v>
      </c>
    </row>
    <row r="135" spans="1:3" hidden="1" x14ac:dyDescent="0.25">
      <c r="A135" s="150">
        <v>6600135</v>
      </c>
      <c r="B135" s="149" t="s">
        <v>589</v>
      </c>
      <c r="C135" s="149" t="s">
        <v>482</v>
      </c>
    </row>
    <row r="136" spans="1:3" hidden="1" x14ac:dyDescent="0.25">
      <c r="A136" s="150">
        <v>6600136</v>
      </c>
      <c r="B136" s="149" t="s">
        <v>590</v>
      </c>
      <c r="C136" s="149" t="s">
        <v>482</v>
      </c>
    </row>
    <row r="137" spans="1:3" hidden="1" x14ac:dyDescent="0.25">
      <c r="A137" s="150">
        <v>6600137</v>
      </c>
      <c r="B137" s="149" t="s">
        <v>591</v>
      </c>
      <c r="C137" s="149" t="s">
        <v>482</v>
      </c>
    </row>
    <row r="138" spans="1:3" hidden="1" x14ac:dyDescent="0.25">
      <c r="A138" s="150">
        <v>6600138</v>
      </c>
      <c r="B138" s="149" t="s">
        <v>592</v>
      </c>
      <c r="C138" s="149" t="s">
        <v>482</v>
      </c>
    </row>
    <row r="139" spans="1:3" hidden="1" x14ac:dyDescent="0.25">
      <c r="A139" s="150">
        <v>6600139</v>
      </c>
      <c r="B139" s="149" t="s">
        <v>593</v>
      </c>
      <c r="C139" s="149" t="s">
        <v>482</v>
      </c>
    </row>
    <row r="140" spans="1:3" hidden="1" x14ac:dyDescent="0.25">
      <c r="A140" s="150">
        <v>6600140</v>
      </c>
      <c r="B140" s="149" t="s">
        <v>594</v>
      </c>
      <c r="C140" s="149" t="s">
        <v>482</v>
      </c>
    </row>
    <row r="141" spans="1:3" hidden="1" x14ac:dyDescent="0.25">
      <c r="A141" s="150">
        <v>6600141</v>
      </c>
      <c r="B141" s="149" t="s">
        <v>595</v>
      </c>
      <c r="C141" s="149" t="s">
        <v>482</v>
      </c>
    </row>
    <row r="142" spans="1:3" hidden="1" x14ac:dyDescent="0.25">
      <c r="A142" s="150">
        <v>6600142</v>
      </c>
      <c r="B142" s="149" t="s">
        <v>596</v>
      </c>
      <c r="C142" s="149" t="s">
        <v>482</v>
      </c>
    </row>
    <row r="143" spans="1:3" hidden="1" x14ac:dyDescent="0.25">
      <c r="A143" s="150">
        <v>6600143</v>
      </c>
      <c r="B143" s="149" t="s">
        <v>597</v>
      </c>
      <c r="C143" s="149" t="s">
        <v>482</v>
      </c>
    </row>
    <row r="144" spans="1:3" hidden="1" x14ac:dyDescent="0.25">
      <c r="A144" s="150">
        <v>6600144</v>
      </c>
      <c r="B144" s="149" t="s">
        <v>598</v>
      </c>
      <c r="C144" s="149" t="s">
        <v>482</v>
      </c>
    </row>
    <row r="145" spans="1:3" hidden="1" x14ac:dyDescent="0.25">
      <c r="A145" s="150">
        <v>6600145</v>
      </c>
      <c r="B145" s="149" t="s">
        <v>599</v>
      </c>
      <c r="C145" s="149" t="s">
        <v>482</v>
      </c>
    </row>
    <row r="146" spans="1:3" hidden="1" x14ac:dyDescent="0.25">
      <c r="A146" s="150">
        <v>6600146</v>
      </c>
      <c r="B146" s="149" t="s">
        <v>600</v>
      </c>
      <c r="C146" s="149" t="s">
        <v>482</v>
      </c>
    </row>
    <row r="147" spans="1:3" hidden="1" x14ac:dyDescent="0.25">
      <c r="A147" s="150">
        <v>6600147</v>
      </c>
      <c r="B147" s="149" t="s">
        <v>601</v>
      </c>
      <c r="C147" s="149" t="s">
        <v>482</v>
      </c>
    </row>
    <row r="148" spans="1:3" hidden="1" x14ac:dyDescent="0.25">
      <c r="A148" s="150">
        <v>6600148</v>
      </c>
      <c r="B148" s="149" t="s">
        <v>602</v>
      </c>
      <c r="C148" s="149" t="s">
        <v>482</v>
      </c>
    </row>
    <row r="149" spans="1:3" hidden="1" x14ac:dyDescent="0.25">
      <c r="A149" s="150">
        <v>6600149</v>
      </c>
      <c r="B149" s="149" t="s">
        <v>603</v>
      </c>
      <c r="C149" s="149" t="s">
        <v>482</v>
      </c>
    </row>
    <row r="150" spans="1:3" hidden="1" x14ac:dyDescent="0.25">
      <c r="A150" s="150">
        <v>6600150</v>
      </c>
      <c r="B150" s="149" t="s">
        <v>604</v>
      </c>
      <c r="C150" s="149" t="s">
        <v>482</v>
      </c>
    </row>
    <row r="151" spans="1:3" hidden="1" x14ac:dyDescent="0.25">
      <c r="A151" s="150">
        <v>6600151</v>
      </c>
      <c r="B151" s="149" t="s">
        <v>605</v>
      </c>
      <c r="C151" s="149" t="s">
        <v>482</v>
      </c>
    </row>
    <row r="152" spans="1:3" hidden="1" x14ac:dyDescent="0.25">
      <c r="A152" s="150">
        <v>6600152</v>
      </c>
      <c r="B152" s="149" t="s">
        <v>606</v>
      </c>
      <c r="C152" s="149" t="s">
        <v>482</v>
      </c>
    </row>
    <row r="153" spans="1:3" hidden="1" x14ac:dyDescent="0.25">
      <c r="A153" s="150">
        <v>6600153</v>
      </c>
      <c r="B153" s="149" t="s">
        <v>607</v>
      </c>
      <c r="C153" s="149" t="s">
        <v>482</v>
      </c>
    </row>
    <row r="154" spans="1:3" hidden="1" x14ac:dyDescent="0.25">
      <c r="A154" s="150">
        <v>6600154</v>
      </c>
      <c r="B154" s="149" t="s">
        <v>608</v>
      </c>
      <c r="C154" s="149" t="s">
        <v>482</v>
      </c>
    </row>
    <row r="155" spans="1:3" hidden="1" x14ac:dyDescent="0.25">
      <c r="A155" s="150">
        <v>6600155</v>
      </c>
      <c r="B155" s="149" t="s">
        <v>609</v>
      </c>
      <c r="C155" s="149" t="s">
        <v>482</v>
      </c>
    </row>
    <row r="156" spans="1:3" hidden="1" x14ac:dyDescent="0.25">
      <c r="A156" s="150">
        <v>6600156</v>
      </c>
      <c r="B156" s="149" t="s">
        <v>610</v>
      </c>
      <c r="C156" s="149" t="s">
        <v>482</v>
      </c>
    </row>
    <row r="157" spans="1:3" hidden="1" x14ac:dyDescent="0.25">
      <c r="A157" s="150">
        <v>6600157</v>
      </c>
      <c r="B157" s="149" t="s">
        <v>611</v>
      </c>
      <c r="C157" s="149" t="s">
        <v>482</v>
      </c>
    </row>
    <row r="158" spans="1:3" hidden="1" x14ac:dyDescent="0.25">
      <c r="A158" s="150">
        <v>6600158</v>
      </c>
      <c r="B158" s="149" t="s">
        <v>612</v>
      </c>
      <c r="C158" s="149" t="s">
        <v>482</v>
      </c>
    </row>
    <row r="159" spans="1:3" hidden="1" x14ac:dyDescent="0.25">
      <c r="A159" s="150">
        <v>6600159</v>
      </c>
      <c r="B159" s="149" t="s">
        <v>613</v>
      </c>
      <c r="C159" s="149" t="s">
        <v>482</v>
      </c>
    </row>
    <row r="160" spans="1:3" hidden="1" x14ac:dyDescent="0.25">
      <c r="A160" s="150">
        <v>6600160</v>
      </c>
      <c r="B160" s="149" t="s">
        <v>614</v>
      </c>
      <c r="C160" s="149" t="s">
        <v>482</v>
      </c>
    </row>
    <row r="161" spans="1:3" hidden="1" x14ac:dyDescent="0.25">
      <c r="A161" s="150">
        <v>6600161</v>
      </c>
      <c r="B161" s="149" t="s">
        <v>615</v>
      </c>
      <c r="C161" s="149" t="s">
        <v>482</v>
      </c>
    </row>
    <row r="162" spans="1:3" hidden="1" x14ac:dyDescent="0.25">
      <c r="A162" s="150">
        <v>6600162</v>
      </c>
      <c r="B162" s="149" t="s">
        <v>616</v>
      </c>
      <c r="C162" s="149" t="s">
        <v>482</v>
      </c>
    </row>
    <row r="163" spans="1:3" hidden="1" x14ac:dyDescent="0.25">
      <c r="A163" s="150">
        <v>6600163</v>
      </c>
      <c r="B163" s="149" t="s">
        <v>617</v>
      </c>
      <c r="C163" s="149" t="s">
        <v>482</v>
      </c>
    </row>
    <row r="164" spans="1:3" hidden="1" x14ac:dyDescent="0.25">
      <c r="A164" s="150">
        <v>6600164</v>
      </c>
      <c r="B164" s="149" t="s">
        <v>618</v>
      </c>
      <c r="C164" s="149" t="s">
        <v>482</v>
      </c>
    </row>
    <row r="165" spans="1:3" hidden="1" x14ac:dyDescent="0.25">
      <c r="A165" s="150">
        <v>6600165</v>
      </c>
      <c r="B165" s="149" t="s">
        <v>619</v>
      </c>
      <c r="C165" s="149" t="s">
        <v>482</v>
      </c>
    </row>
    <row r="166" spans="1:3" hidden="1" x14ac:dyDescent="0.25">
      <c r="A166" s="150">
        <v>6600166</v>
      </c>
      <c r="B166" s="149" t="s">
        <v>620</v>
      </c>
      <c r="C166" s="149" t="s">
        <v>482</v>
      </c>
    </row>
    <row r="167" spans="1:3" hidden="1" x14ac:dyDescent="0.25">
      <c r="A167" s="150">
        <v>6600167</v>
      </c>
      <c r="B167" s="149" t="s">
        <v>621</v>
      </c>
      <c r="C167" s="149" t="s">
        <v>482</v>
      </c>
    </row>
    <row r="168" spans="1:3" hidden="1" x14ac:dyDescent="0.25">
      <c r="A168" s="150">
        <v>6600168</v>
      </c>
      <c r="B168" s="149" t="s">
        <v>622</v>
      </c>
      <c r="C168" s="149" t="s">
        <v>482</v>
      </c>
    </row>
    <row r="169" spans="1:3" hidden="1" x14ac:dyDescent="0.25">
      <c r="A169" s="150">
        <v>6600169</v>
      </c>
      <c r="B169" s="149" t="s">
        <v>623</v>
      </c>
      <c r="C169" s="149" t="s">
        <v>482</v>
      </c>
    </row>
    <row r="170" spans="1:3" hidden="1" x14ac:dyDescent="0.25">
      <c r="A170" s="150">
        <v>6600170</v>
      </c>
      <c r="B170" s="149" t="s">
        <v>624</v>
      </c>
      <c r="C170" s="149" t="s">
        <v>482</v>
      </c>
    </row>
    <row r="171" spans="1:3" hidden="1" x14ac:dyDescent="0.25">
      <c r="A171" s="150">
        <v>6600171</v>
      </c>
      <c r="B171" s="149" t="s">
        <v>625</v>
      </c>
      <c r="C171" s="149" t="s">
        <v>482</v>
      </c>
    </row>
    <row r="172" spans="1:3" hidden="1" x14ac:dyDescent="0.25">
      <c r="A172" s="150">
        <v>6600172</v>
      </c>
      <c r="B172" s="149" t="s">
        <v>626</v>
      </c>
      <c r="C172" s="149" t="s">
        <v>482</v>
      </c>
    </row>
    <row r="173" spans="1:3" hidden="1" x14ac:dyDescent="0.25">
      <c r="A173" s="150">
        <v>6600173</v>
      </c>
      <c r="B173" s="149" t="s">
        <v>627</v>
      </c>
      <c r="C173" s="149" t="s">
        <v>482</v>
      </c>
    </row>
    <row r="174" spans="1:3" hidden="1" x14ac:dyDescent="0.25">
      <c r="A174" s="150">
        <v>6600174</v>
      </c>
      <c r="B174" s="149" t="s">
        <v>628</v>
      </c>
      <c r="C174" s="149" t="s">
        <v>482</v>
      </c>
    </row>
    <row r="175" spans="1:3" hidden="1" x14ac:dyDescent="0.25">
      <c r="A175" s="150">
        <v>6600175</v>
      </c>
      <c r="B175" s="149" t="s">
        <v>629</v>
      </c>
      <c r="C175" s="149" t="s">
        <v>482</v>
      </c>
    </row>
    <row r="176" spans="1:3" hidden="1" x14ac:dyDescent="0.25">
      <c r="A176" s="150">
        <v>6600176</v>
      </c>
      <c r="B176" s="149" t="s">
        <v>630</v>
      </c>
      <c r="C176" s="149" t="s">
        <v>482</v>
      </c>
    </row>
    <row r="177" spans="1:3" hidden="1" x14ac:dyDescent="0.25">
      <c r="A177" s="150">
        <v>6600177</v>
      </c>
      <c r="B177" s="149" t="s">
        <v>631</v>
      </c>
      <c r="C177" s="149" t="s">
        <v>482</v>
      </c>
    </row>
    <row r="178" spans="1:3" hidden="1" x14ac:dyDescent="0.25">
      <c r="A178" s="150">
        <v>6600178</v>
      </c>
      <c r="B178" s="149" t="s">
        <v>632</v>
      </c>
      <c r="C178" s="149" t="s">
        <v>482</v>
      </c>
    </row>
    <row r="179" spans="1:3" hidden="1" x14ac:dyDescent="0.25">
      <c r="A179" s="150">
        <v>6600179</v>
      </c>
      <c r="B179" s="149" t="s">
        <v>633</v>
      </c>
      <c r="C179" s="149" t="s">
        <v>482</v>
      </c>
    </row>
    <row r="180" spans="1:3" hidden="1" x14ac:dyDescent="0.25">
      <c r="A180" s="150">
        <v>6600180</v>
      </c>
      <c r="B180" s="149" t="s">
        <v>634</v>
      </c>
      <c r="C180" s="149" t="s">
        <v>482</v>
      </c>
    </row>
    <row r="181" spans="1:3" hidden="1" x14ac:dyDescent="0.25">
      <c r="A181" s="150">
        <v>6600181</v>
      </c>
      <c r="B181" s="149" t="s">
        <v>635</v>
      </c>
      <c r="C181" s="149" t="s">
        <v>482</v>
      </c>
    </row>
    <row r="182" spans="1:3" hidden="1" x14ac:dyDescent="0.25">
      <c r="A182" s="150">
        <v>6600182</v>
      </c>
      <c r="B182" s="149" t="s">
        <v>636</v>
      </c>
      <c r="C182" s="149" t="s">
        <v>482</v>
      </c>
    </row>
    <row r="183" spans="1:3" hidden="1" x14ac:dyDescent="0.25">
      <c r="A183" s="150">
        <v>6600183</v>
      </c>
      <c r="B183" s="149" t="s">
        <v>637</v>
      </c>
      <c r="C183" s="149" t="s">
        <v>482</v>
      </c>
    </row>
    <row r="184" spans="1:3" hidden="1" x14ac:dyDescent="0.25">
      <c r="A184" s="150">
        <v>6600184</v>
      </c>
      <c r="B184" s="149" t="s">
        <v>638</v>
      </c>
      <c r="C184" s="149" t="s">
        <v>482</v>
      </c>
    </row>
    <row r="185" spans="1:3" hidden="1" x14ac:dyDescent="0.25">
      <c r="A185" s="150">
        <v>6600185</v>
      </c>
      <c r="B185" s="149" t="s">
        <v>639</v>
      </c>
      <c r="C185" s="149" t="s">
        <v>482</v>
      </c>
    </row>
    <row r="186" spans="1:3" hidden="1" x14ac:dyDescent="0.25">
      <c r="A186" s="150">
        <v>6600186</v>
      </c>
      <c r="B186" s="149" t="s">
        <v>640</v>
      </c>
      <c r="C186" s="149" t="s">
        <v>482</v>
      </c>
    </row>
    <row r="187" spans="1:3" hidden="1" x14ac:dyDescent="0.25">
      <c r="A187" s="150">
        <v>6600187</v>
      </c>
      <c r="B187" s="149" t="s">
        <v>641</v>
      </c>
      <c r="C187" s="149" t="s">
        <v>482</v>
      </c>
    </row>
    <row r="188" spans="1:3" hidden="1" x14ac:dyDescent="0.25">
      <c r="A188" s="150">
        <v>6600188</v>
      </c>
      <c r="B188" s="149" t="s">
        <v>642</v>
      </c>
      <c r="C188" s="149" t="s">
        <v>482</v>
      </c>
    </row>
    <row r="189" spans="1:3" hidden="1" x14ac:dyDescent="0.25">
      <c r="A189" s="150">
        <v>6600189</v>
      </c>
      <c r="B189" s="149" t="s">
        <v>643</v>
      </c>
      <c r="C189" s="149" t="s">
        <v>482</v>
      </c>
    </row>
    <row r="190" spans="1:3" hidden="1" x14ac:dyDescent="0.25">
      <c r="A190" s="150">
        <v>6600190</v>
      </c>
      <c r="B190" s="149" t="s">
        <v>644</v>
      </c>
      <c r="C190" s="149" t="s">
        <v>482</v>
      </c>
    </row>
    <row r="191" spans="1:3" hidden="1" x14ac:dyDescent="0.25">
      <c r="A191" s="150">
        <v>6600191</v>
      </c>
      <c r="B191" s="149" t="s">
        <v>645</v>
      </c>
      <c r="C191" s="149" t="s">
        <v>482</v>
      </c>
    </row>
    <row r="192" spans="1:3" hidden="1" x14ac:dyDescent="0.25">
      <c r="A192" s="150">
        <v>6600192</v>
      </c>
      <c r="B192" s="149" t="s">
        <v>646</v>
      </c>
      <c r="C192" s="149" t="s">
        <v>482</v>
      </c>
    </row>
    <row r="193" spans="1:3" hidden="1" x14ac:dyDescent="0.25">
      <c r="A193" s="150">
        <v>6600193</v>
      </c>
      <c r="B193" s="149" t="s">
        <v>647</v>
      </c>
      <c r="C193" s="149" t="s">
        <v>482</v>
      </c>
    </row>
    <row r="194" spans="1:3" hidden="1" x14ac:dyDescent="0.25">
      <c r="A194" s="150">
        <v>6600194</v>
      </c>
      <c r="B194" s="149" t="s">
        <v>648</v>
      </c>
      <c r="C194" s="149" t="s">
        <v>482</v>
      </c>
    </row>
    <row r="195" spans="1:3" hidden="1" x14ac:dyDescent="0.25">
      <c r="A195" s="150">
        <v>6600195</v>
      </c>
      <c r="B195" s="149" t="s">
        <v>649</v>
      </c>
      <c r="C195" s="149" t="s">
        <v>482</v>
      </c>
    </row>
    <row r="196" spans="1:3" hidden="1" x14ac:dyDescent="0.25">
      <c r="A196" s="150">
        <v>6600196</v>
      </c>
      <c r="B196" s="149" t="s">
        <v>650</v>
      </c>
      <c r="C196" s="149" t="s">
        <v>482</v>
      </c>
    </row>
    <row r="197" spans="1:3" hidden="1" x14ac:dyDescent="0.25">
      <c r="A197" s="150">
        <v>6600197</v>
      </c>
      <c r="B197" s="149" t="s">
        <v>651</v>
      </c>
      <c r="C197" s="149" t="s">
        <v>482</v>
      </c>
    </row>
    <row r="198" spans="1:3" hidden="1" x14ac:dyDescent="0.25">
      <c r="A198" s="150">
        <v>6600198</v>
      </c>
      <c r="B198" s="149" t="s">
        <v>652</v>
      </c>
      <c r="C198" s="149" t="s">
        <v>482</v>
      </c>
    </row>
    <row r="199" spans="1:3" hidden="1" x14ac:dyDescent="0.25">
      <c r="A199" s="150">
        <v>6600199</v>
      </c>
      <c r="B199" s="149" t="s">
        <v>653</v>
      </c>
      <c r="C199" s="149" t="s">
        <v>482</v>
      </c>
    </row>
    <row r="200" spans="1:3" hidden="1" x14ac:dyDescent="0.25">
      <c r="A200" s="150">
        <v>6600200</v>
      </c>
      <c r="B200" s="149" t="s">
        <v>654</v>
      </c>
      <c r="C200" s="149" t="s">
        <v>482</v>
      </c>
    </row>
    <row r="201" spans="1:3" hidden="1" x14ac:dyDescent="0.25">
      <c r="A201" s="150">
        <v>6600201</v>
      </c>
      <c r="B201" s="149" t="s">
        <v>655</v>
      </c>
      <c r="C201" s="149" t="s">
        <v>482</v>
      </c>
    </row>
    <row r="202" spans="1:3" hidden="1" x14ac:dyDescent="0.25">
      <c r="A202" s="150">
        <v>6600202</v>
      </c>
      <c r="B202" s="149" t="s">
        <v>656</v>
      </c>
      <c r="C202" s="149" t="s">
        <v>482</v>
      </c>
    </row>
    <row r="203" spans="1:3" hidden="1" x14ac:dyDescent="0.25">
      <c r="A203" s="150">
        <v>6600203</v>
      </c>
      <c r="B203" s="149" t="s">
        <v>657</v>
      </c>
      <c r="C203" s="149" t="s">
        <v>482</v>
      </c>
    </row>
    <row r="204" spans="1:3" hidden="1" x14ac:dyDescent="0.25">
      <c r="A204" s="150">
        <v>6600204</v>
      </c>
      <c r="B204" s="149" t="s">
        <v>658</v>
      </c>
      <c r="C204" s="149" t="s">
        <v>482</v>
      </c>
    </row>
    <row r="205" spans="1:3" hidden="1" x14ac:dyDescent="0.25">
      <c r="A205" s="150">
        <v>6600205</v>
      </c>
      <c r="B205" s="149" t="s">
        <v>659</v>
      </c>
      <c r="C205" s="149" t="s">
        <v>482</v>
      </c>
    </row>
    <row r="206" spans="1:3" hidden="1" x14ac:dyDescent="0.25">
      <c r="A206" s="150">
        <v>6600206</v>
      </c>
      <c r="B206" s="149" t="s">
        <v>660</v>
      </c>
      <c r="C206" s="149" t="s">
        <v>482</v>
      </c>
    </row>
    <row r="207" spans="1:3" hidden="1" x14ac:dyDescent="0.25">
      <c r="A207" s="150">
        <v>6600207</v>
      </c>
      <c r="B207" s="149" t="s">
        <v>661</v>
      </c>
      <c r="C207" s="149" t="s">
        <v>482</v>
      </c>
    </row>
    <row r="208" spans="1:3" hidden="1" x14ac:dyDescent="0.25">
      <c r="A208" s="150">
        <v>6600208</v>
      </c>
      <c r="B208" s="149" t="s">
        <v>662</v>
      </c>
      <c r="C208" s="149" t="s">
        <v>482</v>
      </c>
    </row>
    <row r="209" spans="1:3" hidden="1" x14ac:dyDescent="0.25">
      <c r="A209" s="150">
        <v>6600209</v>
      </c>
      <c r="B209" s="149" t="s">
        <v>663</v>
      </c>
      <c r="C209" s="149" t="s">
        <v>482</v>
      </c>
    </row>
    <row r="210" spans="1:3" hidden="1" x14ac:dyDescent="0.25">
      <c r="A210" s="150">
        <v>6600210</v>
      </c>
      <c r="B210" s="149" t="s">
        <v>664</v>
      </c>
      <c r="C210" s="149" t="s">
        <v>482</v>
      </c>
    </row>
    <row r="211" spans="1:3" hidden="1" x14ac:dyDescent="0.25">
      <c r="A211" s="150">
        <v>6600211</v>
      </c>
      <c r="B211" s="149" t="s">
        <v>665</v>
      </c>
      <c r="C211" s="149" t="s">
        <v>482</v>
      </c>
    </row>
    <row r="212" spans="1:3" hidden="1" x14ac:dyDescent="0.25">
      <c r="A212" s="150">
        <v>6600212</v>
      </c>
      <c r="B212" s="149" t="s">
        <v>666</v>
      </c>
      <c r="C212" s="149" t="s">
        <v>482</v>
      </c>
    </row>
    <row r="213" spans="1:3" hidden="1" x14ac:dyDescent="0.25">
      <c r="A213" s="150">
        <v>6600213</v>
      </c>
      <c r="B213" s="149" t="s">
        <v>667</v>
      </c>
      <c r="C213" s="149" t="s">
        <v>482</v>
      </c>
    </row>
    <row r="214" spans="1:3" hidden="1" x14ac:dyDescent="0.25">
      <c r="A214" s="150">
        <v>6600214</v>
      </c>
      <c r="B214" s="149" t="s">
        <v>668</v>
      </c>
      <c r="C214" s="149" t="s">
        <v>482</v>
      </c>
    </row>
    <row r="215" spans="1:3" hidden="1" x14ac:dyDescent="0.25">
      <c r="A215" s="150">
        <v>6600215</v>
      </c>
      <c r="B215" s="149" t="s">
        <v>669</v>
      </c>
      <c r="C215" s="149" t="s">
        <v>482</v>
      </c>
    </row>
    <row r="216" spans="1:3" hidden="1" x14ac:dyDescent="0.25">
      <c r="A216" s="150">
        <v>6600216</v>
      </c>
      <c r="B216" s="149" t="s">
        <v>670</v>
      </c>
      <c r="C216" s="149" t="s">
        <v>482</v>
      </c>
    </row>
    <row r="217" spans="1:3" hidden="1" x14ac:dyDescent="0.25">
      <c r="A217" s="150">
        <v>6600217</v>
      </c>
      <c r="B217" s="149" t="s">
        <v>671</v>
      </c>
      <c r="C217" s="149" t="s">
        <v>482</v>
      </c>
    </row>
    <row r="218" spans="1:3" hidden="1" x14ac:dyDescent="0.25">
      <c r="A218" s="150">
        <v>6600218</v>
      </c>
      <c r="B218" s="149" t="s">
        <v>672</v>
      </c>
      <c r="C218" s="149" t="s">
        <v>482</v>
      </c>
    </row>
    <row r="219" spans="1:3" hidden="1" x14ac:dyDescent="0.25">
      <c r="A219" s="150">
        <v>6600219</v>
      </c>
      <c r="B219" s="149" t="s">
        <v>673</v>
      </c>
      <c r="C219" s="149" t="s">
        <v>482</v>
      </c>
    </row>
    <row r="220" spans="1:3" hidden="1" x14ac:dyDescent="0.25">
      <c r="A220" s="150">
        <v>6600220</v>
      </c>
      <c r="B220" s="149" t="s">
        <v>674</v>
      </c>
      <c r="C220" s="149" t="s">
        <v>482</v>
      </c>
    </row>
    <row r="221" spans="1:3" hidden="1" x14ac:dyDescent="0.25">
      <c r="A221" s="150">
        <v>6600221</v>
      </c>
      <c r="B221" s="149" t="s">
        <v>675</v>
      </c>
      <c r="C221" s="149" t="s">
        <v>482</v>
      </c>
    </row>
    <row r="222" spans="1:3" hidden="1" x14ac:dyDescent="0.25">
      <c r="A222" s="150">
        <v>6600222</v>
      </c>
      <c r="B222" s="149" t="s">
        <v>676</v>
      </c>
      <c r="C222" s="149" t="s">
        <v>482</v>
      </c>
    </row>
    <row r="223" spans="1:3" hidden="1" x14ac:dyDescent="0.25">
      <c r="A223" s="150">
        <v>6600223</v>
      </c>
      <c r="B223" s="149" t="s">
        <v>677</v>
      </c>
      <c r="C223" s="149" t="s">
        <v>482</v>
      </c>
    </row>
    <row r="224" spans="1:3" hidden="1" x14ac:dyDescent="0.25">
      <c r="A224" s="150">
        <v>6600224</v>
      </c>
      <c r="B224" s="149" t="s">
        <v>678</v>
      </c>
      <c r="C224" s="149" t="s">
        <v>482</v>
      </c>
    </row>
    <row r="225" spans="1:3" hidden="1" x14ac:dyDescent="0.25">
      <c r="A225" s="150">
        <v>6600225</v>
      </c>
      <c r="B225" s="149" t="s">
        <v>679</v>
      </c>
      <c r="C225" s="149" t="s">
        <v>482</v>
      </c>
    </row>
    <row r="226" spans="1:3" hidden="1" x14ac:dyDescent="0.25">
      <c r="A226" s="150">
        <v>6600226</v>
      </c>
      <c r="B226" s="149" t="s">
        <v>680</v>
      </c>
      <c r="C226" s="149" t="s">
        <v>482</v>
      </c>
    </row>
    <row r="227" spans="1:3" hidden="1" x14ac:dyDescent="0.25">
      <c r="A227" s="150">
        <v>6600227</v>
      </c>
      <c r="B227" s="149" t="s">
        <v>681</v>
      </c>
      <c r="C227" s="149" t="s">
        <v>482</v>
      </c>
    </row>
    <row r="228" spans="1:3" hidden="1" x14ac:dyDescent="0.25">
      <c r="A228" s="150">
        <v>6600228</v>
      </c>
      <c r="B228" s="149" t="s">
        <v>682</v>
      </c>
      <c r="C228" s="149" t="s">
        <v>482</v>
      </c>
    </row>
    <row r="229" spans="1:3" hidden="1" x14ac:dyDescent="0.25">
      <c r="A229" s="150">
        <v>6600229</v>
      </c>
      <c r="B229" s="149" t="s">
        <v>683</v>
      </c>
      <c r="C229" s="149" t="s">
        <v>482</v>
      </c>
    </row>
    <row r="230" spans="1:3" hidden="1" x14ac:dyDescent="0.25">
      <c r="A230" s="150">
        <v>6600230</v>
      </c>
      <c r="B230" s="149" t="s">
        <v>684</v>
      </c>
      <c r="C230" s="149" t="s">
        <v>482</v>
      </c>
    </row>
    <row r="231" spans="1:3" hidden="1" x14ac:dyDescent="0.25">
      <c r="A231" s="150">
        <v>6600231</v>
      </c>
      <c r="B231" s="149" t="s">
        <v>685</v>
      </c>
      <c r="C231" s="149" t="s">
        <v>482</v>
      </c>
    </row>
    <row r="232" spans="1:3" hidden="1" x14ac:dyDescent="0.25">
      <c r="A232" s="150">
        <v>6600232</v>
      </c>
      <c r="B232" s="149" t="s">
        <v>686</v>
      </c>
      <c r="C232" s="149" t="s">
        <v>482</v>
      </c>
    </row>
    <row r="233" spans="1:3" hidden="1" x14ac:dyDescent="0.25">
      <c r="A233" s="150">
        <v>6600233</v>
      </c>
      <c r="B233" s="149" t="s">
        <v>687</v>
      </c>
      <c r="C233" s="149" t="s">
        <v>482</v>
      </c>
    </row>
    <row r="234" spans="1:3" hidden="1" x14ac:dyDescent="0.25">
      <c r="A234" s="150">
        <v>6600234</v>
      </c>
      <c r="B234" s="149" t="s">
        <v>688</v>
      </c>
      <c r="C234" s="149" t="s">
        <v>482</v>
      </c>
    </row>
    <row r="235" spans="1:3" hidden="1" x14ac:dyDescent="0.25">
      <c r="A235" s="150">
        <v>6600235</v>
      </c>
      <c r="B235" s="149" t="s">
        <v>689</v>
      </c>
      <c r="C235" s="149" t="s">
        <v>482</v>
      </c>
    </row>
    <row r="236" spans="1:3" hidden="1" x14ac:dyDescent="0.25">
      <c r="A236" s="150">
        <v>6600236</v>
      </c>
      <c r="B236" s="149" t="s">
        <v>690</v>
      </c>
      <c r="C236" s="149" t="s">
        <v>482</v>
      </c>
    </row>
    <row r="237" spans="1:3" hidden="1" x14ac:dyDescent="0.25">
      <c r="A237" s="150">
        <v>6600237</v>
      </c>
      <c r="B237" s="149" t="s">
        <v>691</v>
      </c>
      <c r="C237" s="149" t="s">
        <v>482</v>
      </c>
    </row>
    <row r="238" spans="1:3" hidden="1" x14ac:dyDescent="0.25">
      <c r="A238" s="150">
        <v>6600238</v>
      </c>
      <c r="B238" s="149" t="s">
        <v>692</v>
      </c>
      <c r="C238" s="149" t="s">
        <v>482</v>
      </c>
    </row>
    <row r="239" spans="1:3" hidden="1" x14ac:dyDescent="0.25">
      <c r="A239" s="150">
        <v>6600239</v>
      </c>
      <c r="B239" s="149" t="s">
        <v>693</v>
      </c>
      <c r="C239" s="149" t="s">
        <v>482</v>
      </c>
    </row>
    <row r="240" spans="1:3" hidden="1" x14ac:dyDescent="0.25">
      <c r="A240" s="150">
        <v>6600240</v>
      </c>
      <c r="B240" s="149" t="s">
        <v>694</v>
      </c>
      <c r="C240" s="149" t="s">
        <v>482</v>
      </c>
    </row>
    <row r="241" spans="1:3" hidden="1" x14ac:dyDescent="0.25">
      <c r="A241" s="150">
        <v>6600241</v>
      </c>
      <c r="B241" s="149" t="s">
        <v>695</v>
      </c>
      <c r="C241" s="149" t="s">
        <v>482</v>
      </c>
    </row>
    <row r="242" spans="1:3" hidden="1" x14ac:dyDescent="0.25">
      <c r="A242" s="150">
        <v>6600242</v>
      </c>
      <c r="B242" s="149" t="s">
        <v>696</v>
      </c>
      <c r="C242" s="149" t="s">
        <v>482</v>
      </c>
    </row>
    <row r="243" spans="1:3" hidden="1" x14ac:dyDescent="0.25">
      <c r="A243" s="150">
        <v>6600243</v>
      </c>
      <c r="B243" s="149" t="s">
        <v>697</v>
      </c>
      <c r="C243" s="149" t="s">
        <v>482</v>
      </c>
    </row>
    <row r="244" spans="1:3" hidden="1" x14ac:dyDescent="0.25">
      <c r="A244" s="150">
        <v>6600244</v>
      </c>
      <c r="B244" s="149" t="s">
        <v>698</v>
      </c>
      <c r="C244" s="149" t="s">
        <v>482</v>
      </c>
    </row>
    <row r="245" spans="1:3" hidden="1" x14ac:dyDescent="0.25">
      <c r="A245" s="150">
        <v>6600245</v>
      </c>
      <c r="B245" s="149" t="s">
        <v>699</v>
      </c>
      <c r="C245" s="149" t="s">
        <v>482</v>
      </c>
    </row>
    <row r="246" spans="1:3" hidden="1" x14ac:dyDescent="0.25">
      <c r="A246" s="150">
        <v>6600246</v>
      </c>
      <c r="B246" s="149" t="s">
        <v>700</v>
      </c>
      <c r="C246" s="149" t="s">
        <v>482</v>
      </c>
    </row>
    <row r="247" spans="1:3" hidden="1" x14ac:dyDescent="0.25">
      <c r="A247" s="150">
        <v>6600247</v>
      </c>
      <c r="B247" s="149" t="s">
        <v>701</v>
      </c>
      <c r="C247" s="149" t="s">
        <v>482</v>
      </c>
    </row>
    <row r="248" spans="1:3" hidden="1" x14ac:dyDescent="0.25">
      <c r="A248" s="150">
        <v>6600248</v>
      </c>
      <c r="B248" s="149" t="s">
        <v>702</v>
      </c>
      <c r="C248" s="149" t="s">
        <v>482</v>
      </c>
    </row>
    <row r="249" spans="1:3" hidden="1" x14ac:dyDescent="0.25">
      <c r="A249" s="150">
        <v>6600249</v>
      </c>
      <c r="B249" s="149" t="s">
        <v>703</v>
      </c>
      <c r="C249" s="149" t="s">
        <v>482</v>
      </c>
    </row>
    <row r="250" spans="1:3" hidden="1" x14ac:dyDescent="0.25">
      <c r="A250" s="150">
        <v>6600250</v>
      </c>
      <c r="B250" s="149" t="s">
        <v>704</v>
      </c>
      <c r="C250" s="149" t="s">
        <v>482</v>
      </c>
    </row>
    <row r="251" spans="1:3" hidden="1" x14ac:dyDescent="0.25">
      <c r="A251" s="150">
        <v>6600251</v>
      </c>
      <c r="B251" s="149" t="s">
        <v>705</v>
      </c>
      <c r="C251" s="149" t="s">
        <v>482</v>
      </c>
    </row>
    <row r="252" spans="1:3" hidden="1" x14ac:dyDescent="0.25">
      <c r="A252" s="150">
        <v>6600252</v>
      </c>
      <c r="B252" s="149" t="s">
        <v>706</v>
      </c>
      <c r="C252" s="149" t="s">
        <v>482</v>
      </c>
    </row>
    <row r="253" spans="1:3" hidden="1" x14ac:dyDescent="0.25">
      <c r="A253" s="150">
        <v>6600253</v>
      </c>
      <c r="B253" s="149" t="s">
        <v>707</v>
      </c>
      <c r="C253" s="149" t="s">
        <v>482</v>
      </c>
    </row>
    <row r="254" spans="1:3" hidden="1" x14ac:dyDescent="0.25">
      <c r="A254" s="150">
        <v>6600254</v>
      </c>
      <c r="B254" s="149" t="s">
        <v>708</v>
      </c>
      <c r="C254" s="149" t="s">
        <v>482</v>
      </c>
    </row>
    <row r="255" spans="1:3" hidden="1" x14ac:dyDescent="0.25">
      <c r="A255" s="150">
        <v>6600255</v>
      </c>
      <c r="B255" s="149" t="s">
        <v>709</v>
      </c>
      <c r="C255" s="149" t="s">
        <v>482</v>
      </c>
    </row>
    <row r="256" spans="1:3" hidden="1" x14ac:dyDescent="0.25">
      <c r="A256" s="150">
        <v>6600256</v>
      </c>
      <c r="B256" s="149" t="s">
        <v>710</v>
      </c>
      <c r="C256" s="149" t="s">
        <v>482</v>
      </c>
    </row>
    <row r="257" spans="1:3" hidden="1" x14ac:dyDescent="0.25">
      <c r="A257" s="150">
        <v>6600257</v>
      </c>
      <c r="B257" s="149" t="s">
        <v>711</v>
      </c>
      <c r="C257" s="149" t="s">
        <v>482</v>
      </c>
    </row>
    <row r="258" spans="1:3" hidden="1" x14ac:dyDescent="0.25">
      <c r="A258" s="150">
        <v>6600258</v>
      </c>
      <c r="B258" s="149" t="s">
        <v>712</v>
      </c>
      <c r="C258" s="149" t="s">
        <v>482</v>
      </c>
    </row>
    <row r="259" spans="1:3" hidden="1" x14ac:dyDescent="0.25">
      <c r="A259" s="150">
        <v>6600259</v>
      </c>
      <c r="B259" s="149" t="s">
        <v>713</v>
      </c>
      <c r="C259" s="149" t="s">
        <v>482</v>
      </c>
    </row>
    <row r="260" spans="1:3" hidden="1" x14ac:dyDescent="0.25">
      <c r="A260" s="150">
        <v>6600260</v>
      </c>
      <c r="B260" s="149" t="s">
        <v>714</v>
      </c>
      <c r="C260" s="149" t="s">
        <v>482</v>
      </c>
    </row>
    <row r="261" spans="1:3" hidden="1" x14ac:dyDescent="0.25">
      <c r="A261" s="150">
        <v>6600261</v>
      </c>
      <c r="B261" s="149" t="s">
        <v>715</v>
      </c>
      <c r="C261" s="149" t="s">
        <v>482</v>
      </c>
    </row>
    <row r="262" spans="1:3" hidden="1" x14ac:dyDescent="0.25">
      <c r="A262" s="150">
        <v>6600262</v>
      </c>
      <c r="B262" s="149" t="s">
        <v>715</v>
      </c>
      <c r="C262" s="149" t="s">
        <v>482</v>
      </c>
    </row>
    <row r="263" spans="1:3" hidden="1" x14ac:dyDescent="0.25">
      <c r="A263" s="150">
        <v>6600263</v>
      </c>
      <c r="B263" s="149" t="s">
        <v>716</v>
      </c>
      <c r="C263" s="149" t="s">
        <v>482</v>
      </c>
    </row>
    <row r="264" spans="1:3" hidden="1" x14ac:dyDescent="0.25">
      <c r="A264" s="150">
        <v>6600264</v>
      </c>
      <c r="B264" s="149" t="s">
        <v>717</v>
      </c>
      <c r="C264" s="149" t="s">
        <v>482</v>
      </c>
    </row>
    <row r="265" spans="1:3" hidden="1" x14ac:dyDescent="0.25">
      <c r="A265" s="150">
        <v>6600265</v>
      </c>
      <c r="B265" s="149" t="s">
        <v>718</v>
      </c>
      <c r="C265" s="149" t="s">
        <v>482</v>
      </c>
    </row>
    <row r="266" spans="1:3" hidden="1" x14ac:dyDescent="0.25">
      <c r="A266" s="150">
        <v>6600266</v>
      </c>
      <c r="B266" s="149" t="s">
        <v>719</v>
      </c>
      <c r="C266" s="149" t="s">
        <v>482</v>
      </c>
    </row>
    <row r="267" spans="1:3" hidden="1" x14ac:dyDescent="0.25">
      <c r="A267" s="150">
        <v>6600267</v>
      </c>
      <c r="B267" s="149" t="s">
        <v>720</v>
      </c>
      <c r="C267" s="149" t="s">
        <v>482</v>
      </c>
    </row>
    <row r="268" spans="1:3" hidden="1" x14ac:dyDescent="0.25">
      <c r="A268" s="150">
        <v>6600268</v>
      </c>
      <c r="B268" s="149" t="s">
        <v>721</v>
      </c>
      <c r="C268" s="149" t="s">
        <v>482</v>
      </c>
    </row>
    <row r="269" spans="1:3" hidden="1" x14ac:dyDescent="0.25">
      <c r="A269" s="150">
        <v>6600269</v>
      </c>
      <c r="B269" s="149" t="s">
        <v>722</v>
      </c>
      <c r="C269" s="149" t="s">
        <v>482</v>
      </c>
    </row>
    <row r="270" spans="1:3" hidden="1" x14ac:dyDescent="0.25">
      <c r="A270" s="150">
        <v>6600270</v>
      </c>
      <c r="B270" s="149" t="s">
        <v>723</v>
      </c>
      <c r="C270" s="149" t="s">
        <v>482</v>
      </c>
    </row>
    <row r="271" spans="1:3" hidden="1" x14ac:dyDescent="0.25">
      <c r="A271" s="150">
        <v>6600271</v>
      </c>
      <c r="B271" s="149" t="s">
        <v>724</v>
      </c>
      <c r="C271" s="149" t="s">
        <v>482</v>
      </c>
    </row>
    <row r="272" spans="1:3" hidden="1" x14ac:dyDescent="0.25">
      <c r="A272" s="150">
        <v>6600272</v>
      </c>
      <c r="B272" s="149" t="s">
        <v>725</v>
      </c>
      <c r="C272" s="149" t="s">
        <v>482</v>
      </c>
    </row>
    <row r="273" spans="1:3" hidden="1" x14ac:dyDescent="0.25">
      <c r="A273" s="150">
        <v>6600273</v>
      </c>
      <c r="B273" s="149" t="s">
        <v>726</v>
      </c>
      <c r="C273" s="149" t="s">
        <v>482</v>
      </c>
    </row>
    <row r="274" spans="1:3" hidden="1" x14ac:dyDescent="0.25">
      <c r="A274" s="150">
        <v>6600274</v>
      </c>
      <c r="B274" s="149" t="s">
        <v>727</v>
      </c>
      <c r="C274" s="149" t="s">
        <v>482</v>
      </c>
    </row>
    <row r="275" spans="1:3" hidden="1" x14ac:dyDescent="0.25">
      <c r="A275" s="150">
        <v>6600275</v>
      </c>
      <c r="B275" s="149" t="s">
        <v>728</v>
      </c>
      <c r="C275" s="149" t="s">
        <v>482</v>
      </c>
    </row>
    <row r="276" spans="1:3" hidden="1" x14ac:dyDescent="0.25">
      <c r="A276" s="150">
        <v>6600276</v>
      </c>
      <c r="B276" s="149" t="s">
        <v>728</v>
      </c>
      <c r="C276" s="149" t="s">
        <v>482</v>
      </c>
    </row>
    <row r="277" spans="1:3" hidden="1" x14ac:dyDescent="0.25">
      <c r="A277" s="150">
        <v>6600277</v>
      </c>
      <c r="B277" s="149" t="s">
        <v>729</v>
      </c>
      <c r="C277" s="149" t="s">
        <v>482</v>
      </c>
    </row>
    <row r="278" spans="1:3" hidden="1" x14ac:dyDescent="0.25">
      <c r="A278" s="150">
        <v>6600278</v>
      </c>
      <c r="B278" s="149" t="s">
        <v>730</v>
      </c>
      <c r="C278" s="149" t="s">
        <v>482</v>
      </c>
    </row>
    <row r="279" spans="1:3" hidden="1" x14ac:dyDescent="0.25">
      <c r="A279" s="150">
        <v>6600279</v>
      </c>
      <c r="B279" s="149" t="s">
        <v>731</v>
      </c>
      <c r="C279" s="149" t="s">
        <v>482</v>
      </c>
    </row>
    <row r="280" spans="1:3" hidden="1" x14ac:dyDescent="0.25">
      <c r="A280" s="150">
        <v>6600280</v>
      </c>
      <c r="B280" s="149" t="s">
        <v>732</v>
      </c>
      <c r="C280" s="149" t="s">
        <v>482</v>
      </c>
    </row>
    <row r="281" spans="1:3" hidden="1" x14ac:dyDescent="0.25">
      <c r="A281" s="150">
        <v>6600281</v>
      </c>
      <c r="B281" s="149" t="s">
        <v>733</v>
      </c>
      <c r="C281" s="149" t="s">
        <v>482</v>
      </c>
    </row>
    <row r="282" spans="1:3" hidden="1" x14ac:dyDescent="0.25">
      <c r="A282" s="150">
        <v>6600282</v>
      </c>
      <c r="B282" s="149" t="s">
        <v>734</v>
      </c>
      <c r="C282" s="149" t="s">
        <v>482</v>
      </c>
    </row>
    <row r="283" spans="1:3" hidden="1" x14ac:dyDescent="0.25">
      <c r="A283" s="150">
        <v>6600283</v>
      </c>
      <c r="B283" s="149" t="s">
        <v>735</v>
      </c>
      <c r="C283" s="149" t="s">
        <v>482</v>
      </c>
    </row>
    <row r="284" spans="1:3" hidden="1" x14ac:dyDescent="0.25">
      <c r="A284" s="150">
        <v>6600284</v>
      </c>
      <c r="B284" s="149" t="s">
        <v>736</v>
      </c>
      <c r="C284" s="149" t="s">
        <v>482</v>
      </c>
    </row>
    <row r="285" spans="1:3" hidden="1" x14ac:dyDescent="0.25">
      <c r="A285" s="150">
        <v>6600285</v>
      </c>
      <c r="B285" s="149" t="s">
        <v>737</v>
      </c>
      <c r="C285" s="149" t="s">
        <v>482</v>
      </c>
    </row>
    <row r="286" spans="1:3" hidden="1" x14ac:dyDescent="0.25">
      <c r="A286" s="150">
        <v>6600286</v>
      </c>
      <c r="B286" s="149" t="s">
        <v>738</v>
      </c>
      <c r="C286" s="149" t="s">
        <v>482</v>
      </c>
    </row>
    <row r="287" spans="1:3" hidden="1" x14ac:dyDescent="0.25">
      <c r="A287" s="150">
        <v>6600287</v>
      </c>
      <c r="B287" s="149" t="s">
        <v>739</v>
      </c>
      <c r="C287" s="149" t="s">
        <v>482</v>
      </c>
    </row>
    <row r="288" spans="1:3" hidden="1" x14ac:dyDescent="0.25">
      <c r="A288" s="150">
        <v>6600288</v>
      </c>
      <c r="B288" s="149" t="s">
        <v>740</v>
      </c>
      <c r="C288" s="149" t="s">
        <v>482</v>
      </c>
    </row>
    <row r="289" spans="1:3" hidden="1" x14ac:dyDescent="0.25">
      <c r="A289" s="150">
        <v>6600289</v>
      </c>
      <c r="B289" s="149" t="s">
        <v>741</v>
      </c>
      <c r="C289" s="149" t="s">
        <v>482</v>
      </c>
    </row>
    <row r="290" spans="1:3" hidden="1" x14ac:dyDescent="0.25">
      <c r="A290" s="150">
        <v>6600290</v>
      </c>
      <c r="B290" s="149" t="s">
        <v>742</v>
      </c>
      <c r="C290" s="149" t="s">
        <v>482</v>
      </c>
    </row>
    <row r="291" spans="1:3" hidden="1" x14ac:dyDescent="0.25">
      <c r="A291" s="150">
        <v>6600291</v>
      </c>
      <c r="B291" s="149" t="s">
        <v>743</v>
      </c>
      <c r="C291" s="149" t="s">
        <v>482</v>
      </c>
    </row>
    <row r="292" spans="1:3" hidden="1" x14ac:dyDescent="0.25">
      <c r="A292" s="150">
        <v>6600292</v>
      </c>
      <c r="B292" s="149" t="s">
        <v>744</v>
      </c>
      <c r="C292" s="149" t="s">
        <v>482</v>
      </c>
    </row>
    <row r="293" spans="1:3" hidden="1" x14ac:dyDescent="0.25">
      <c r="A293" s="150">
        <v>6600293</v>
      </c>
      <c r="B293" s="149" t="s">
        <v>745</v>
      </c>
      <c r="C293" s="149" t="s">
        <v>482</v>
      </c>
    </row>
    <row r="294" spans="1:3" hidden="1" x14ac:dyDescent="0.25">
      <c r="A294" s="150">
        <v>6600294</v>
      </c>
      <c r="B294" s="149" t="s">
        <v>746</v>
      </c>
      <c r="C294" s="149" t="s">
        <v>482</v>
      </c>
    </row>
    <row r="295" spans="1:3" hidden="1" x14ac:dyDescent="0.25">
      <c r="A295" s="150">
        <v>6600295</v>
      </c>
      <c r="B295" s="149" t="s">
        <v>747</v>
      </c>
      <c r="C295" s="149" t="s">
        <v>482</v>
      </c>
    </row>
    <row r="296" spans="1:3" hidden="1" x14ac:dyDescent="0.25">
      <c r="A296" s="150">
        <v>6600296</v>
      </c>
      <c r="B296" s="149" t="s">
        <v>748</v>
      </c>
      <c r="C296" s="149" t="s">
        <v>482</v>
      </c>
    </row>
    <row r="297" spans="1:3" hidden="1" x14ac:dyDescent="0.25">
      <c r="A297" s="150">
        <v>6600297</v>
      </c>
      <c r="B297" s="149" t="s">
        <v>749</v>
      </c>
      <c r="C297" s="149" t="s">
        <v>482</v>
      </c>
    </row>
    <row r="298" spans="1:3" hidden="1" x14ac:dyDescent="0.25">
      <c r="A298" s="150">
        <v>6600298</v>
      </c>
      <c r="B298" s="149" t="s">
        <v>750</v>
      </c>
      <c r="C298" s="149" t="s">
        <v>482</v>
      </c>
    </row>
    <row r="299" spans="1:3" hidden="1" x14ac:dyDescent="0.25">
      <c r="A299" s="150">
        <v>6600299</v>
      </c>
      <c r="B299" s="149" t="s">
        <v>751</v>
      </c>
      <c r="C299" s="149" t="s">
        <v>482</v>
      </c>
    </row>
    <row r="300" spans="1:3" hidden="1" x14ac:dyDescent="0.25">
      <c r="A300" s="150">
        <v>6600300</v>
      </c>
      <c r="B300" s="149" t="s">
        <v>752</v>
      </c>
      <c r="C300" s="149" t="s">
        <v>482</v>
      </c>
    </row>
    <row r="301" spans="1:3" hidden="1" x14ac:dyDescent="0.25">
      <c r="A301" s="150">
        <v>6600301</v>
      </c>
      <c r="B301" s="149" t="s">
        <v>753</v>
      </c>
      <c r="C301" s="149" t="s">
        <v>482</v>
      </c>
    </row>
    <row r="302" spans="1:3" hidden="1" x14ac:dyDescent="0.25">
      <c r="A302" s="150">
        <v>6600302</v>
      </c>
      <c r="B302" s="149" t="s">
        <v>754</v>
      </c>
      <c r="C302" s="149" t="s">
        <v>482</v>
      </c>
    </row>
    <row r="303" spans="1:3" hidden="1" x14ac:dyDescent="0.25">
      <c r="A303" s="150">
        <v>6600303</v>
      </c>
      <c r="B303" s="149" t="s">
        <v>755</v>
      </c>
      <c r="C303" s="149" t="s">
        <v>482</v>
      </c>
    </row>
    <row r="304" spans="1:3" hidden="1" x14ac:dyDescent="0.25">
      <c r="A304" s="150">
        <v>6600304</v>
      </c>
      <c r="B304" s="149" t="s">
        <v>756</v>
      </c>
      <c r="C304" s="149" t="s">
        <v>482</v>
      </c>
    </row>
    <row r="305" spans="1:3" hidden="1" x14ac:dyDescent="0.25">
      <c r="A305" s="150">
        <v>6600305</v>
      </c>
      <c r="B305" s="149" t="s">
        <v>757</v>
      </c>
      <c r="C305" s="149" t="s">
        <v>482</v>
      </c>
    </row>
    <row r="306" spans="1:3" hidden="1" x14ac:dyDescent="0.25">
      <c r="A306" s="150">
        <v>6600306</v>
      </c>
      <c r="B306" s="149" t="s">
        <v>758</v>
      </c>
      <c r="C306" s="149" t="s">
        <v>482</v>
      </c>
    </row>
    <row r="307" spans="1:3" hidden="1" x14ac:dyDescent="0.25">
      <c r="A307" s="150">
        <v>6600307</v>
      </c>
      <c r="B307" s="149" t="s">
        <v>759</v>
      </c>
      <c r="C307" s="149" t="s">
        <v>482</v>
      </c>
    </row>
    <row r="308" spans="1:3" hidden="1" x14ac:dyDescent="0.25">
      <c r="A308" s="150">
        <v>6600308</v>
      </c>
      <c r="B308" s="149" t="s">
        <v>760</v>
      </c>
      <c r="C308" s="149" t="s">
        <v>482</v>
      </c>
    </row>
    <row r="309" spans="1:3" hidden="1" x14ac:dyDescent="0.25">
      <c r="A309" s="150">
        <v>6600309</v>
      </c>
      <c r="B309" s="149" t="s">
        <v>761</v>
      </c>
      <c r="C309" s="149" t="s">
        <v>482</v>
      </c>
    </row>
    <row r="310" spans="1:3" hidden="1" x14ac:dyDescent="0.25">
      <c r="A310" s="150">
        <v>6600310</v>
      </c>
      <c r="B310" s="149" t="s">
        <v>762</v>
      </c>
      <c r="C310" s="149" t="s">
        <v>482</v>
      </c>
    </row>
    <row r="311" spans="1:3" hidden="1" x14ac:dyDescent="0.25">
      <c r="A311" s="150">
        <v>6600311</v>
      </c>
      <c r="B311" s="149" t="s">
        <v>763</v>
      </c>
      <c r="C311" s="149" t="s">
        <v>482</v>
      </c>
    </row>
    <row r="312" spans="1:3" hidden="1" x14ac:dyDescent="0.25">
      <c r="A312" s="150">
        <v>6600312</v>
      </c>
      <c r="B312" s="149" t="s">
        <v>764</v>
      </c>
      <c r="C312" s="149" t="s">
        <v>482</v>
      </c>
    </row>
    <row r="313" spans="1:3" hidden="1" x14ac:dyDescent="0.25">
      <c r="A313" s="150">
        <v>6600313</v>
      </c>
      <c r="B313" s="149" t="s">
        <v>765</v>
      </c>
      <c r="C313" s="149" t="s">
        <v>482</v>
      </c>
    </row>
    <row r="314" spans="1:3" hidden="1" x14ac:dyDescent="0.25">
      <c r="A314" s="150">
        <v>6600314</v>
      </c>
      <c r="B314" s="149" t="s">
        <v>766</v>
      </c>
      <c r="C314" s="149" t="s">
        <v>482</v>
      </c>
    </row>
    <row r="315" spans="1:3" hidden="1" x14ac:dyDescent="0.25">
      <c r="A315" s="150">
        <v>6600315</v>
      </c>
      <c r="B315" s="149" t="s">
        <v>767</v>
      </c>
      <c r="C315" s="149" t="s">
        <v>482</v>
      </c>
    </row>
    <row r="316" spans="1:3" hidden="1" x14ac:dyDescent="0.25">
      <c r="A316" s="150">
        <v>6600316</v>
      </c>
      <c r="B316" s="149" t="s">
        <v>768</v>
      </c>
      <c r="C316" s="149" t="s">
        <v>482</v>
      </c>
    </row>
    <row r="317" spans="1:3" hidden="1" x14ac:dyDescent="0.25">
      <c r="A317" s="150">
        <v>6600317</v>
      </c>
      <c r="B317" s="149" t="s">
        <v>769</v>
      </c>
      <c r="C317" s="149" t="s">
        <v>482</v>
      </c>
    </row>
    <row r="318" spans="1:3" hidden="1" x14ac:dyDescent="0.25">
      <c r="A318" s="150">
        <v>6600318</v>
      </c>
      <c r="B318" s="149" t="s">
        <v>770</v>
      </c>
      <c r="C318" s="149" t="s">
        <v>482</v>
      </c>
    </row>
    <row r="319" spans="1:3" hidden="1" x14ac:dyDescent="0.25">
      <c r="A319" s="150">
        <v>6600319</v>
      </c>
      <c r="B319" s="149" t="s">
        <v>771</v>
      </c>
      <c r="C319" s="149" t="s">
        <v>482</v>
      </c>
    </row>
    <row r="320" spans="1:3" hidden="1" x14ac:dyDescent="0.25">
      <c r="A320" s="150">
        <v>6600320</v>
      </c>
      <c r="B320" s="149" t="s">
        <v>772</v>
      </c>
      <c r="C320" s="149" t="s">
        <v>482</v>
      </c>
    </row>
    <row r="321" spans="1:3" hidden="1" x14ac:dyDescent="0.25">
      <c r="A321" s="150">
        <v>6600321</v>
      </c>
      <c r="B321" s="149" t="s">
        <v>773</v>
      </c>
      <c r="C321" s="149" t="s">
        <v>482</v>
      </c>
    </row>
    <row r="322" spans="1:3" hidden="1" x14ac:dyDescent="0.25">
      <c r="A322" s="150">
        <v>6600322</v>
      </c>
      <c r="B322" s="149" t="s">
        <v>774</v>
      </c>
      <c r="C322" s="149" t="s">
        <v>482</v>
      </c>
    </row>
    <row r="323" spans="1:3" hidden="1" x14ac:dyDescent="0.25">
      <c r="A323" s="150">
        <v>6600323</v>
      </c>
      <c r="B323" s="149" t="s">
        <v>775</v>
      </c>
      <c r="C323" s="149" t="s">
        <v>482</v>
      </c>
    </row>
    <row r="324" spans="1:3" hidden="1" x14ac:dyDescent="0.25">
      <c r="A324" s="150">
        <v>6600324</v>
      </c>
      <c r="B324" s="149" t="s">
        <v>776</v>
      </c>
      <c r="C324" s="149" t="s">
        <v>482</v>
      </c>
    </row>
    <row r="325" spans="1:3" hidden="1" x14ac:dyDescent="0.25">
      <c r="A325" s="150">
        <v>6600325</v>
      </c>
      <c r="B325" s="149" t="s">
        <v>777</v>
      </c>
      <c r="C325" s="149" t="s">
        <v>482</v>
      </c>
    </row>
    <row r="326" spans="1:3" hidden="1" x14ac:dyDescent="0.25">
      <c r="A326" s="150">
        <v>6600326</v>
      </c>
      <c r="B326" s="149" t="s">
        <v>778</v>
      </c>
      <c r="C326" s="149" t="s">
        <v>482</v>
      </c>
    </row>
    <row r="327" spans="1:3" hidden="1" x14ac:dyDescent="0.25">
      <c r="A327" s="150">
        <v>6600327</v>
      </c>
      <c r="B327" s="149" t="s">
        <v>779</v>
      </c>
      <c r="C327" s="149" t="s">
        <v>482</v>
      </c>
    </row>
    <row r="328" spans="1:3" hidden="1" x14ac:dyDescent="0.25">
      <c r="A328" s="150">
        <v>6600328</v>
      </c>
      <c r="B328" s="149" t="s">
        <v>780</v>
      </c>
      <c r="C328" s="149" t="s">
        <v>482</v>
      </c>
    </row>
    <row r="329" spans="1:3" hidden="1" x14ac:dyDescent="0.25">
      <c r="A329" s="150">
        <v>6600329</v>
      </c>
      <c r="B329" s="149" t="s">
        <v>781</v>
      </c>
      <c r="C329" s="149" t="s">
        <v>482</v>
      </c>
    </row>
    <row r="330" spans="1:3" hidden="1" x14ac:dyDescent="0.25">
      <c r="A330" s="150">
        <v>6600330</v>
      </c>
      <c r="B330" s="149" t="s">
        <v>782</v>
      </c>
      <c r="C330" s="149" t="s">
        <v>482</v>
      </c>
    </row>
    <row r="331" spans="1:3" hidden="1" x14ac:dyDescent="0.25">
      <c r="A331" s="150">
        <v>6600331</v>
      </c>
      <c r="B331" s="149" t="s">
        <v>783</v>
      </c>
      <c r="C331" s="149" t="s">
        <v>482</v>
      </c>
    </row>
    <row r="332" spans="1:3" hidden="1" x14ac:dyDescent="0.25">
      <c r="A332" s="150">
        <v>6600332</v>
      </c>
      <c r="B332" s="149" t="s">
        <v>784</v>
      </c>
      <c r="C332" s="149" t="s">
        <v>482</v>
      </c>
    </row>
    <row r="333" spans="1:3" hidden="1" x14ac:dyDescent="0.25">
      <c r="A333" s="150">
        <v>6600333</v>
      </c>
      <c r="B333" s="149" t="s">
        <v>785</v>
      </c>
      <c r="C333" s="149" t="s">
        <v>482</v>
      </c>
    </row>
    <row r="334" spans="1:3" hidden="1" x14ac:dyDescent="0.25">
      <c r="A334" s="150">
        <v>6600334</v>
      </c>
      <c r="B334" s="149" t="s">
        <v>786</v>
      </c>
      <c r="C334" s="149" t="s">
        <v>482</v>
      </c>
    </row>
    <row r="335" spans="1:3" hidden="1" x14ac:dyDescent="0.25">
      <c r="A335" s="150">
        <v>6600335</v>
      </c>
      <c r="B335" s="149" t="s">
        <v>787</v>
      </c>
      <c r="C335" s="149" t="s">
        <v>482</v>
      </c>
    </row>
    <row r="336" spans="1:3" hidden="1" x14ac:dyDescent="0.25">
      <c r="A336" s="150">
        <v>6600336</v>
      </c>
      <c r="B336" s="149" t="s">
        <v>788</v>
      </c>
      <c r="C336" s="149" t="s">
        <v>482</v>
      </c>
    </row>
    <row r="337" spans="1:3" hidden="1" x14ac:dyDescent="0.25">
      <c r="A337" s="150">
        <v>6600337</v>
      </c>
      <c r="B337" s="149" t="s">
        <v>789</v>
      </c>
      <c r="C337" s="149" t="s">
        <v>482</v>
      </c>
    </row>
    <row r="338" spans="1:3" hidden="1" x14ac:dyDescent="0.25">
      <c r="A338" s="150">
        <v>6600338</v>
      </c>
      <c r="B338" s="149" t="s">
        <v>790</v>
      </c>
      <c r="C338" s="149" t="s">
        <v>482</v>
      </c>
    </row>
    <row r="339" spans="1:3" hidden="1" x14ac:dyDescent="0.25">
      <c r="A339" s="150">
        <v>6600339</v>
      </c>
      <c r="B339" s="149" t="s">
        <v>791</v>
      </c>
      <c r="C339" s="149" t="s">
        <v>482</v>
      </c>
    </row>
    <row r="340" spans="1:3" hidden="1" x14ac:dyDescent="0.25">
      <c r="A340" s="150">
        <v>6600340</v>
      </c>
      <c r="B340" s="149" t="s">
        <v>792</v>
      </c>
      <c r="C340" s="149" t="s">
        <v>482</v>
      </c>
    </row>
    <row r="341" spans="1:3" hidden="1" x14ac:dyDescent="0.25">
      <c r="A341" s="150">
        <v>6600341</v>
      </c>
      <c r="B341" s="149" t="s">
        <v>793</v>
      </c>
      <c r="C341" s="149" t="s">
        <v>482</v>
      </c>
    </row>
    <row r="342" spans="1:3" hidden="1" x14ac:dyDescent="0.25">
      <c r="A342" s="150">
        <v>6600342</v>
      </c>
      <c r="B342" s="149" t="s">
        <v>794</v>
      </c>
      <c r="C342" s="149" t="s">
        <v>482</v>
      </c>
    </row>
    <row r="343" spans="1:3" hidden="1" x14ac:dyDescent="0.25">
      <c r="A343" s="150">
        <v>6600343</v>
      </c>
      <c r="B343" s="149" t="s">
        <v>795</v>
      </c>
      <c r="C343" s="149" t="s">
        <v>482</v>
      </c>
    </row>
    <row r="344" spans="1:3" hidden="1" x14ac:dyDescent="0.25">
      <c r="A344" s="150">
        <v>6600344</v>
      </c>
      <c r="B344" s="149" t="s">
        <v>796</v>
      </c>
      <c r="C344" s="149" t="s">
        <v>482</v>
      </c>
    </row>
    <row r="345" spans="1:3" hidden="1" x14ac:dyDescent="0.25">
      <c r="A345" s="150">
        <v>6600345</v>
      </c>
      <c r="B345" s="149" t="s">
        <v>797</v>
      </c>
      <c r="C345" s="149" t="s">
        <v>482</v>
      </c>
    </row>
    <row r="346" spans="1:3" hidden="1" x14ac:dyDescent="0.25">
      <c r="A346" s="150">
        <v>6600346</v>
      </c>
      <c r="B346" s="149" t="s">
        <v>798</v>
      </c>
      <c r="C346" s="149" t="s">
        <v>482</v>
      </c>
    </row>
    <row r="347" spans="1:3" hidden="1" x14ac:dyDescent="0.25">
      <c r="A347" s="150">
        <v>6600347</v>
      </c>
      <c r="B347" s="149" t="s">
        <v>799</v>
      </c>
      <c r="C347" s="149" t="s">
        <v>482</v>
      </c>
    </row>
    <row r="348" spans="1:3" hidden="1" x14ac:dyDescent="0.25">
      <c r="A348" s="150">
        <v>6600348</v>
      </c>
      <c r="B348" s="149" t="s">
        <v>800</v>
      </c>
      <c r="C348" s="149" t="s">
        <v>482</v>
      </c>
    </row>
    <row r="349" spans="1:3" hidden="1" x14ac:dyDescent="0.25">
      <c r="A349" s="150">
        <v>6600349</v>
      </c>
      <c r="B349" s="149" t="s">
        <v>801</v>
      </c>
      <c r="C349" s="149" t="s">
        <v>482</v>
      </c>
    </row>
    <row r="350" spans="1:3" hidden="1" x14ac:dyDescent="0.25">
      <c r="A350" s="150">
        <v>6600350</v>
      </c>
      <c r="B350" s="149" t="s">
        <v>802</v>
      </c>
      <c r="C350" s="149" t="s">
        <v>482</v>
      </c>
    </row>
    <row r="351" spans="1:3" hidden="1" x14ac:dyDescent="0.25">
      <c r="A351" s="150">
        <v>6600351</v>
      </c>
      <c r="B351" s="149" t="s">
        <v>803</v>
      </c>
      <c r="C351" s="149" t="s">
        <v>482</v>
      </c>
    </row>
    <row r="352" spans="1:3" hidden="1" x14ac:dyDescent="0.25">
      <c r="A352" s="150">
        <v>6600352</v>
      </c>
      <c r="B352" s="149" t="s">
        <v>804</v>
      </c>
      <c r="C352" s="149" t="s">
        <v>482</v>
      </c>
    </row>
    <row r="353" spans="1:3" hidden="1" x14ac:dyDescent="0.25">
      <c r="A353" s="150">
        <v>6600353</v>
      </c>
      <c r="B353" s="149" t="s">
        <v>805</v>
      </c>
      <c r="C353" s="149" t="s">
        <v>482</v>
      </c>
    </row>
    <row r="354" spans="1:3" hidden="1" x14ac:dyDescent="0.25">
      <c r="A354" s="150">
        <v>6600354</v>
      </c>
      <c r="B354" s="149" t="s">
        <v>806</v>
      </c>
      <c r="C354" s="149" t="s">
        <v>482</v>
      </c>
    </row>
    <row r="355" spans="1:3" hidden="1" x14ac:dyDescent="0.25">
      <c r="A355" s="150">
        <v>6600355</v>
      </c>
      <c r="B355" s="149" t="s">
        <v>807</v>
      </c>
      <c r="C355" s="149" t="s">
        <v>482</v>
      </c>
    </row>
    <row r="356" spans="1:3" hidden="1" x14ac:dyDescent="0.25">
      <c r="A356" s="150">
        <v>6600356</v>
      </c>
      <c r="B356" s="149" t="s">
        <v>808</v>
      </c>
      <c r="C356" s="149" t="s">
        <v>482</v>
      </c>
    </row>
    <row r="357" spans="1:3" hidden="1" x14ac:dyDescent="0.25">
      <c r="A357" s="150">
        <v>6600357</v>
      </c>
      <c r="B357" s="149" t="s">
        <v>809</v>
      </c>
      <c r="C357" s="149" t="s">
        <v>482</v>
      </c>
    </row>
    <row r="358" spans="1:3" hidden="1" x14ac:dyDescent="0.25">
      <c r="A358" s="150">
        <v>6600358</v>
      </c>
      <c r="B358" s="149" t="s">
        <v>810</v>
      </c>
      <c r="C358" s="149" t="s">
        <v>482</v>
      </c>
    </row>
    <row r="359" spans="1:3" hidden="1" x14ac:dyDescent="0.25">
      <c r="A359" s="150">
        <v>6600359</v>
      </c>
      <c r="B359" s="149" t="s">
        <v>811</v>
      </c>
      <c r="C359" s="149" t="s">
        <v>482</v>
      </c>
    </row>
    <row r="360" spans="1:3" hidden="1" x14ac:dyDescent="0.25">
      <c r="A360" s="150">
        <v>6600360</v>
      </c>
      <c r="B360" s="149" t="s">
        <v>812</v>
      </c>
      <c r="C360" s="149" t="s">
        <v>482</v>
      </c>
    </row>
    <row r="361" spans="1:3" hidden="1" x14ac:dyDescent="0.25">
      <c r="A361" s="150">
        <v>6600361</v>
      </c>
      <c r="B361" s="149" t="s">
        <v>813</v>
      </c>
      <c r="C361" s="149" t="s">
        <v>482</v>
      </c>
    </row>
    <row r="362" spans="1:3" hidden="1" x14ac:dyDescent="0.25">
      <c r="A362" s="150">
        <v>6600362</v>
      </c>
      <c r="B362" s="149" t="s">
        <v>813</v>
      </c>
      <c r="C362" s="149" t="s">
        <v>482</v>
      </c>
    </row>
    <row r="363" spans="1:3" hidden="1" x14ac:dyDescent="0.25">
      <c r="A363" s="150">
        <v>6600363</v>
      </c>
      <c r="B363" s="149" t="s">
        <v>814</v>
      </c>
      <c r="C363" s="149" t="s">
        <v>482</v>
      </c>
    </row>
    <row r="364" spans="1:3" hidden="1" x14ac:dyDescent="0.25">
      <c r="A364" s="150">
        <v>6600364</v>
      </c>
      <c r="B364" s="149" t="s">
        <v>814</v>
      </c>
      <c r="C364" s="149" t="s">
        <v>482</v>
      </c>
    </row>
    <row r="365" spans="1:3" hidden="1" x14ac:dyDescent="0.25">
      <c r="A365" s="150">
        <v>6600365</v>
      </c>
      <c r="B365" s="149" t="s">
        <v>815</v>
      </c>
      <c r="C365" s="149" t="s">
        <v>482</v>
      </c>
    </row>
    <row r="366" spans="1:3" hidden="1" x14ac:dyDescent="0.25">
      <c r="A366" s="150">
        <v>6600366</v>
      </c>
      <c r="B366" s="149" t="s">
        <v>816</v>
      </c>
      <c r="C366" s="149" t="s">
        <v>482</v>
      </c>
    </row>
    <row r="367" spans="1:3" hidden="1" x14ac:dyDescent="0.25">
      <c r="A367" s="150">
        <v>6600367</v>
      </c>
      <c r="B367" s="149" t="s">
        <v>817</v>
      </c>
      <c r="C367" s="149" t="s">
        <v>482</v>
      </c>
    </row>
    <row r="368" spans="1:3" hidden="1" x14ac:dyDescent="0.25">
      <c r="A368" s="150">
        <v>6600368</v>
      </c>
      <c r="B368" s="149" t="s">
        <v>818</v>
      </c>
      <c r="C368" s="149" t="s">
        <v>482</v>
      </c>
    </row>
    <row r="369" spans="1:3" hidden="1" x14ac:dyDescent="0.25">
      <c r="A369" s="150">
        <v>6600369</v>
      </c>
      <c r="B369" s="149" t="s">
        <v>819</v>
      </c>
      <c r="C369" s="149" t="s">
        <v>482</v>
      </c>
    </row>
    <row r="370" spans="1:3" hidden="1" x14ac:dyDescent="0.25">
      <c r="A370" s="150">
        <v>6600370</v>
      </c>
      <c r="B370" s="149" t="s">
        <v>820</v>
      </c>
      <c r="C370" s="149" t="s">
        <v>482</v>
      </c>
    </row>
    <row r="371" spans="1:3" hidden="1" x14ac:dyDescent="0.25">
      <c r="A371" s="150">
        <v>6600371</v>
      </c>
      <c r="B371" s="149" t="s">
        <v>821</v>
      </c>
      <c r="C371" s="149" t="s">
        <v>482</v>
      </c>
    </row>
    <row r="372" spans="1:3" hidden="1" x14ac:dyDescent="0.25">
      <c r="A372" s="150">
        <v>6600372</v>
      </c>
      <c r="B372" s="149" t="s">
        <v>822</v>
      </c>
      <c r="C372" s="149" t="s">
        <v>482</v>
      </c>
    </row>
    <row r="373" spans="1:3" hidden="1" x14ac:dyDescent="0.25">
      <c r="A373" s="150">
        <v>6600373</v>
      </c>
      <c r="B373" s="149" t="s">
        <v>823</v>
      </c>
      <c r="C373" s="149" t="s">
        <v>482</v>
      </c>
    </row>
    <row r="374" spans="1:3" hidden="1" x14ac:dyDescent="0.25">
      <c r="A374" s="150">
        <v>6600374</v>
      </c>
      <c r="B374" s="149" t="s">
        <v>824</v>
      </c>
      <c r="C374" s="149" t="s">
        <v>482</v>
      </c>
    </row>
    <row r="375" spans="1:3" hidden="1" x14ac:dyDescent="0.25">
      <c r="A375" s="150">
        <v>6600375</v>
      </c>
      <c r="B375" s="149" t="s">
        <v>825</v>
      </c>
      <c r="C375" s="149" t="s">
        <v>482</v>
      </c>
    </row>
    <row r="376" spans="1:3" hidden="1" x14ac:dyDescent="0.25">
      <c r="A376" s="150">
        <v>6600376</v>
      </c>
      <c r="B376" s="149" t="s">
        <v>826</v>
      </c>
      <c r="C376" s="149" t="s">
        <v>482</v>
      </c>
    </row>
    <row r="377" spans="1:3" hidden="1" x14ac:dyDescent="0.25">
      <c r="A377" s="150">
        <v>6600377</v>
      </c>
      <c r="B377" s="149" t="s">
        <v>827</v>
      </c>
      <c r="C377" s="149" t="s">
        <v>482</v>
      </c>
    </row>
    <row r="378" spans="1:3" hidden="1" x14ac:dyDescent="0.25">
      <c r="A378" s="150">
        <v>6600378</v>
      </c>
      <c r="B378" s="149" t="s">
        <v>828</v>
      </c>
      <c r="C378" s="149" t="s">
        <v>482</v>
      </c>
    </row>
    <row r="379" spans="1:3" hidden="1" x14ac:dyDescent="0.25">
      <c r="A379" s="150">
        <v>6600379</v>
      </c>
      <c r="B379" s="149" t="s">
        <v>829</v>
      </c>
      <c r="C379" s="149" t="s">
        <v>482</v>
      </c>
    </row>
    <row r="380" spans="1:3" hidden="1" x14ac:dyDescent="0.25">
      <c r="A380" s="150">
        <v>6600380</v>
      </c>
      <c r="B380" s="149" t="s">
        <v>830</v>
      </c>
      <c r="C380" s="149" t="s">
        <v>482</v>
      </c>
    </row>
    <row r="381" spans="1:3" hidden="1" x14ac:dyDescent="0.25">
      <c r="A381" s="150">
        <v>6600381</v>
      </c>
      <c r="B381" s="149" t="s">
        <v>831</v>
      </c>
      <c r="C381" s="149" t="s">
        <v>482</v>
      </c>
    </row>
    <row r="382" spans="1:3" hidden="1" x14ac:dyDescent="0.25">
      <c r="A382" s="150">
        <v>6600382</v>
      </c>
      <c r="B382" s="149" t="s">
        <v>832</v>
      </c>
      <c r="C382" s="149" t="s">
        <v>482</v>
      </c>
    </row>
    <row r="383" spans="1:3" hidden="1" x14ac:dyDescent="0.25">
      <c r="A383" s="150">
        <v>6600383</v>
      </c>
      <c r="B383" s="149" t="s">
        <v>833</v>
      </c>
      <c r="C383" s="149" t="s">
        <v>482</v>
      </c>
    </row>
    <row r="384" spans="1:3" hidden="1" x14ac:dyDescent="0.25">
      <c r="A384" s="150">
        <v>6600384</v>
      </c>
      <c r="B384" s="149" t="s">
        <v>834</v>
      </c>
      <c r="C384" s="149" t="s">
        <v>482</v>
      </c>
    </row>
    <row r="385" spans="1:3" hidden="1" x14ac:dyDescent="0.25">
      <c r="A385" s="150">
        <v>6600385</v>
      </c>
      <c r="B385" s="149" t="s">
        <v>835</v>
      </c>
      <c r="C385" s="149" t="s">
        <v>482</v>
      </c>
    </row>
    <row r="386" spans="1:3" hidden="1" x14ac:dyDescent="0.25">
      <c r="A386" s="150">
        <v>6600386</v>
      </c>
      <c r="B386" s="149" t="s">
        <v>836</v>
      </c>
      <c r="C386" s="149" t="s">
        <v>482</v>
      </c>
    </row>
    <row r="387" spans="1:3" hidden="1" x14ac:dyDescent="0.25">
      <c r="A387" s="150">
        <v>6600387</v>
      </c>
      <c r="B387" s="149" t="s">
        <v>837</v>
      </c>
      <c r="C387" s="149" t="s">
        <v>482</v>
      </c>
    </row>
    <row r="388" spans="1:3" hidden="1" x14ac:dyDescent="0.25">
      <c r="A388" s="150">
        <v>6600388</v>
      </c>
      <c r="B388" s="149" t="s">
        <v>838</v>
      </c>
      <c r="C388" s="149" t="s">
        <v>482</v>
      </c>
    </row>
    <row r="389" spans="1:3" hidden="1" x14ac:dyDescent="0.25">
      <c r="A389" s="150">
        <v>6600389</v>
      </c>
      <c r="B389" s="149" t="s">
        <v>839</v>
      </c>
      <c r="C389" s="149" t="s">
        <v>482</v>
      </c>
    </row>
    <row r="390" spans="1:3" hidden="1" x14ac:dyDescent="0.25">
      <c r="A390" s="150">
        <v>6600390</v>
      </c>
      <c r="B390" s="149" t="s">
        <v>840</v>
      </c>
      <c r="C390" s="149" t="s">
        <v>482</v>
      </c>
    </row>
    <row r="391" spans="1:3" hidden="1" x14ac:dyDescent="0.25">
      <c r="A391" s="150">
        <v>6600391</v>
      </c>
      <c r="B391" s="149" t="s">
        <v>841</v>
      </c>
      <c r="C391" s="149" t="s">
        <v>482</v>
      </c>
    </row>
    <row r="392" spans="1:3" hidden="1" x14ac:dyDescent="0.25">
      <c r="A392" s="150">
        <v>6600392</v>
      </c>
      <c r="B392" s="149" t="s">
        <v>842</v>
      </c>
      <c r="C392" s="149" t="s">
        <v>482</v>
      </c>
    </row>
    <row r="393" spans="1:3" hidden="1" x14ac:dyDescent="0.25">
      <c r="A393" s="150">
        <v>6600393</v>
      </c>
      <c r="B393" s="149" t="s">
        <v>843</v>
      </c>
      <c r="C393" s="149" t="s">
        <v>482</v>
      </c>
    </row>
    <row r="394" spans="1:3" hidden="1" x14ac:dyDescent="0.25">
      <c r="A394" s="150">
        <v>6600394</v>
      </c>
      <c r="B394" s="149" t="s">
        <v>844</v>
      </c>
      <c r="C394" s="149" t="s">
        <v>482</v>
      </c>
    </row>
    <row r="395" spans="1:3" hidden="1" x14ac:dyDescent="0.25">
      <c r="A395" s="150">
        <v>6600395</v>
      </c>
      <c r="B395" s="149" t="s">
        <v>845</v>
      </c>
      <c r="C395" s="149" t="s">
        <v>482</v>
      </c>
    </row>
    <row r="396" spans="1:3" hidden="1" x14ac:dyDescent="0.25">
      <c r="A396" s="150">
        <v>6600396</v>
      </c>
      <c r="B396" s="149" t="s">
        <v>846</v>
      </c>
      <c r="C396" s="149" t="s">
        <v>482</v>
      </c>
    </row>
    <row r="397" spans="1:3" hidden="1" x14ac:dyDescent="0.25">
      <c r="A397" s="150">
        <v>6600397</v>
      </c>
      <c r="B397" s="149" t="s">
        <v>847</v>
      </c>
      <c r="C397" s="149" t="s">
        <v>482</v>
      </c>
    </row>
    <row r="398" spans="1:3" hidden="1" x14ac:dyDescent="0.25">
      <c r="A398" s="150">
        <v>6600398</v>
      </c>
      <c r="B398" s="149" t="s">
        <v>848</v>
      </c>
      <c r="C398" s="149" t="s">
        <v>482</v>
      </c>
    </row>
    <row r="399" spans="1:3" hidden="1" x14ac:dyDescent="0.25">
      <c r="A399" s="150">
        <v>6600399</v>
      </c>
      <c r="B399" s="149" t="s">
        <v>849</v>
      </c>
      <c r="C399" s="149" t="s">
        <v>482</v>
      </c>
    </row>
    <row r="400" spans="1:3" hidden="1" x14ac:dyDescent="0.25">
      <c r="A400" s="150">
        <v>6600400</v>
      </c>
      <c r="B400" s="149" t="s">
        <v>850</v>
      </c>
      <c r="C400" s="149" t="s">
        <v>482</v>
      </c>
    </row>
    <row r="401" spans="1:3" hidden="1" x14ac:dyDescent="0.25">
      <c r="A401" s="150">
        <v>6600401</v>
      </c>
      <c r="B401" s="149" t="s">
        <v>851</v>
      </c>
      <c r="C401" s="149" t="s">
        <v>482</v>
      </c>
    </row>
    <row r="402" spans="1:3" hidden="1" x14ac:dyDescent="0.25">
      <c r="A402" s="150">
        <v>6600402</v>
      </c>
      <c r="B402" s="149" t="s">
        <v>852</v>
      </c>
      <c r="C402" s="149" t="s">
        <v>482</v>
      </c>
    </row>
    <row r="403" spans="1:3" hidden="1" x14ac:dyDescent="0.25">
      <c r="A403" s="150">
        <v>6600403</v>
      </c>
      <c r="B403" s="149" t="s">
        <v>853</v>
      </c>
      <c r="C403" s="149" t="s">
        <v>482</v>
      </c>
    </row>
    <row r="404" spans="1:3" hidden="1" x14ac:dyDescent="0.25">
      <c r="A404" s="150">
        <v>6600404</v>
      </c>
      <c r="B404" s="149" t="s">
        <v>854</v>
      </c>
      <c r="C404" s="149" t="s">
        <v>482</v>
      </c>
    </row>
    <row r="405" spans="1:3" hidden="1" x14ac:dyDescent="0.25">
      <c r="A405" s="150">
        <v>6600405</v>
      </c>
      <c r="B405" s="149" t="s">
        <v>855</v>
      </c>
      <c r="C405" s="149" t="s">
        <v>482</v>
      </c>
    </row>
    <row r="406" spans="1:3" hidden="1" x14ac:dyDescent="0.25">
      <c r="A406" s="150">
        <v>6600406</v>
      </c>
      <c r="B406" s="149" t="s">
        <v>856</v>
      </c>
      <c r="C406" s="149" t="s">
        <v>482</v>
      </c>
    </row>
    <row r="407" spans="1:3" hidden="1" x14ac:dyDescent="0.25">
      <c r="A407" s="150">
        <v>6600407</v>
      </c>
      <c r="B407" s="149" t="s">
        <v>857</v>
      </c>
      <c r="C407" s="149" t="s">
        <v>482</v>
      </c>
    </row>
    <row r="408" spans="1:3" hidden="1" x14ac:dyDescent="0.25">
      <c r="A408" s="150">
        <v>6600408</v>
      </c>
      <c r="B408" s="149" t="s">
        <v>858</v>
      </c>
      <c r="C408" s="149" t="s">
        <v>482</v>
      </c>
    </row>
    <row r="409" spans="1:3" hidden="1" x14ac:dyDescent="0.25">
      <c r="A409" s="150">
        <v>6600409</v>
      </c>
      <c r="B409" s="149" t="s">
        <v>859</v>
      </c>
      <c r="C409" s="149" t="s">
        <v>482</v>
      </c>
    </row>
    <row r="410" spans="1:3" hidden="1" x14ac:dyDescent="0.25">
      <c r="A410" s="150">
        <v>6600410</v>
      </c>
      <c r="B410" s="149" t="s">
        <v>860</v>
      </c>
      <c r="C410" s="149" t="s">
        <v>482</v>
      </c>
    </row>
    <row r="411" spans="1:3" hidden="1" x14ac:dyDescent="0.25">
      <c r="A411" s="150">
        <v>6600411</v>
      </c>
      <c r="B411" s="149" t="s">
        <v>861</v>
      </c>
      <c r="C411" s="149" t="s">
        <v>482</v>
      </c>
    </row>
    <row r="412" spans="1:3" hidden="1" x14ac:dyDescent="0.25">
      <c r="A412" s="150">
        <v>6600412</v>
      </c>
      <c r="B412" s="149" t="s">
        <v>862</v>
      </c>
      <c r="C412" s="149" t="s">
        <v>482</v>
      </c>
    </row>
    <row r="413" spans="1:3" hidden="1" x14ac:dyDescent="0.25">
      <c r="A413" s="150">
        <v>6600413</v>
      </c>
      <c r="B413" s="149" t="s">
        <v>863</v>
      </c>
      <c r="C413" s="149" t="s">
        <v>482</v>
      </c>
    </row>
    <row r="414" spans="1:3" hidden="1" x14ac:dyDescent="0.25">
      <c r="A414" s="150">
        <v>6600414</v>
      </c>
      <c r="B414" s="149" t="s">
        <v>864</v>
      </c>
      <c r="C414" s="149" t="s">
        <v>482</v>
      </c>
    </row>
    <row r="415" spans="1:3" hidden="1" x14ac:dyDescent="0.25">
      <c r="A415" s="150">
        <v>6600415</v>
      </c>
      <c r="B415" s="149" t="s">
        <v>865</v>
      </c>
      <c r="C415" s="149" t="s">
        <v>482</v>
      </c>
    </row>
    <row r="416" spans="1:3" hidden="1" x14ac:dyDescent="0.25">
      <c r="A416" s="150">
        <v>6600416</v>
      </c>
      <c r="B416" s="149" t="s">
        <v>866</v>
      </c>
      <c r="C416" s="149" t="s">
        <v>482</v>
      </c>
    </row>
    <row r="417" spans="1:3" hidden="1" x14ac:dyDescent="0.25">
      <c r="A417" s="150">
        <v>6600417</v>
      </c>
      <c r="B417" s="149" t="s">
        <v>867</v>
      </c>
      <c r="C417" s="149" t="s">
        <v>482</v>
      </c>
    </row>
    <row r="418" spans="1:3" hidden="1" x14ac:dyDescent="0.25">
      <c r="A418" s="150">
        <v>6600418</v>
      </c>
      <c r="B418" s="149" t="s">
        <v>868</v>
      </c>
      <c r="C418" s="149" t="s">
        <v>482</v>
      </c>
    </row>
    <row r="419" spans="1:3" hidden="1" x14ac:dyDescent="0.25">
      <c r="A419" s="150">
        <v>6600419</v>
      </c>
      <c r="B419" s="149" t="s">
        <v>869</v>
      </c>
      <c r="C419" s="149" t="s">
        <v>482</v>
      </c>
    </row>
    <row r="420" spans="1:3" hidden="1" x14ac:dyDescent="0.25">
      <c r="A420" s="150">
        <v>6600420</v>
      </c>
      <c r="B420" s="149" t="s">
        <v>870</v>
      </c>
      <c r="C420" s="149" t="s">
        <v>482</v>
      </c>
    </row>
    <row r="421" spans="1:3" hidden="1" x14ac:dyDescent="0.25">
      <c r="A421" s="150">
        <v>6600421</v>
      </c>
      <c r="B421" s="149" t="s">
        <v>871</v>
      </c>
      <c r="C421" s="149" t="s">
        <v>482</v>
      </c>
    </row>
    <row r="422" spans="1:3" hidden="1" x14ac:dyDescent="0.25">
      <c r="A422" s="150">
        <v>6600422</v>
      </c>
      <c r="B422" s="149" t="s">
        <v>872</v>
      </c>
      <c r="C422" s="149" t="s">
        <v>482</v>
      </c>
    </row>
    <row r="423" spans="1:3" hidden="1" x14ac:dyDescent="0.25">
      <c r="A423" s="150">
        <v>6600423</v>
      </c>
      <c r="B423" s="149" t="s">
        <v>873</v>
      </c>
      <c r="C423" s="149" t="s">
        <v>482</v>
      </c>
    </row>
    <row r="424" spans="1:3" hidden="1" x14ac:dyDescent="0.25">
      <c r="A424" s="150">
        <v>6600424</v>
      </c>
      <c r="B424" s="149" t="s">
        <v>874</v>
      </c>
      <c r="C424" s="149" t="s">
        <v>482</v>
      </c>
    </row>
    <row r="425" spans="1:3" hidden="1" x14ac:dyDescent="0.25">
      <c r="A425" s="150">
        <v>6600425</v>
      </c>
      <c r="B425" s="149" t="s">
        <v>875</v>
      </c>
      <c r="C425" s="149" t="s">
        <v>482</v>
      </c>
    </row>
    <row r="426" spans="1:3" hidden="1" x14ac:dyDescent="0.25">
      <c r="A426" s="150">
        <v>6600426</v>
      </c>
      <c r="B426" s="149" t="s">
        <v>876</v>
      </c>
      <c r="C426" s="149" t="s">
        <v>482</v>
      </c>
    </row>
    <row r="427" spans="1:3" hidden="1" x14ac:dyDescent="0.25">
      <c r="A427" s="150">
        <v>6600427</v>
      </c>
      <c r="B427" s="149" t="s">
        <v>877</v>
      </c>
      <c r="C427" s="149" t="s">
        <v>482</v>
      </c>
    </row>
    <row r="428" spans="1:3" hidden="1" x14ac:dyDescent="0.25">
      <c r="A428" s="150">
        <v>6600428</v>
      </c>
      <c r="B428" s="149" t="s">
        <v>878</v>
      </c>
      <c r="C428" s="149" t="s">
        <v>482</v>
      </c>
    </row>
    <row r="429" spans="1:3" hidden="1" x14ac:dyDescent="0.25">
      <c r="A429" s="150">
        <v>6600429</v>
      </c>
      <c r="B429" s="149" t="s">
        <v>879</v>
      </c>
      <c r="C429" s="149" t="s">
        <v>482</v>
      </c>
    </row>
    <row r="430" spans="1:3" hidden="1" x14ac:dyDescent="0.25">
      <c r="A430" s="150">
        <v>6600430</v>
      </c>
      <c r="B430" s="149" t="s">
        <v>880</v>
      </c>
      <c r="C430" s="149" t="s">
        <v>482</v>
      </c>
    </row>
    <row r="431" spans="1:3" hidden="1" x14ac:dyDescent="0.25">
      <c r="A431" s="150">
        <v>6600431</v>
      </c>
      <c r="B431" s="149" t="s">
        <v>881</v>
      </c>
      <c r="C431" s="149" t="s">
        <v>482</v>
      </c>
    </row>
    <row r="432" spans="1:3" hidden="1" x14ac:dyDescent="0.25">
      <c r="A432" s="150">
        <v>6600432</v>
      </c>
      <c r="B432" s="149" t="s">
        <v>882</v>
      </c>
      <c r="C432" s="149" t="s">
        <v>482</v>
      </c>
    </row>
    <row r="433" spans="1:3" hidden="1" x14ac:dyDescent="0.25">
      <c r="A433" s="150">
        <v>6600433</v>
      </c>
      <c r="B433" s="149" t="s">
        <v>883</v>
      </c>
      <c r="C433" s="149" t="s">
        <v>482</v>
      </c>
    </row>
    <row r="434" spans="1:3" hidden="1" x14ac:dyDescent="0.25">
      <c r="A434" s="150">
        <v>6600434</v>
      </c>
      <c r="B434" s="149" t="s">
        <v>884</v>
      </c>
      <c r="C434" s="149" t="s">
        <v>482</v>
      </c>
    </row>
    <row r="435" spans="1:3" hidden="1" x14ac:dyDescent="0.25">
      <c r="A435" s="150">
        <v>6600435</v>
      </c>
      <c r="B435" s="149" t="s">
        <v>885</v>
      </c>
      <c r="C435" s="149" t="s">
        <v>482</v>
      </c>
    </row>
    <row r="436" spans="1:3" hidden="1" x14ac:dyDescent="0.25">
      <c r="A436" s="150">
        <v>6600436</v>
      </c>
      <c r="B436" s="149" t="s">
        <v>886</v>
      </c>
      <c r="C436" s="149" t="s">
        <v>482</v>
      </c>
    </row>
    <row r="437" spans="1:3" hidden="1" x14ac:dyDescent="0.25">
      <c r="A437" s="150">
        <v>6600437</v>
      </c>
      <c r="B437" s="149" t="s">
        <v>887</v>
      </c>
      <c r="C437" s="149" t="s">
        <v>482</v>
      </c>
    </row>
    <row r="438" spans="1:3" hidden="1" x14ac:dyDescent="0.25">
      <c r="A438" s="150">
        <v>6600438</v>
      </c>
      <c r="B438" s="149" t="s">
        <v>888</v>
      </c>
      <c r="C438" s="149" t="s">
        <v>482</v>
      </c>
    </row>
    <row r="439" spans="1:3" hidden="1" x14ac:dyDescent="0.25">
      <c r="A439" s="150">
        <v>6600439</v>
      </c>
      <c r="B439" s="149" t="s">
        <v>889</v>
      </c>
      <c r="C439" s="149" t="s">
        <v>482</v>
      </c>
    </row>
    <row r="440" spans="1:3" hidden="1" x14ac:dyDescent="0.25">
      <c r="A440" s="150">
        <v>6600440</v>
      </c>
      <c r="B440" s="149" t="s">
        <v>890</v>
      </c>
      <c r="C440" s="149" t="s">
        <v>482</v>
      </c>
    </row>
    <row r="441" spans="1:3" hidden="1" x14ac:dyDescent="0.25">
      <c r="A441" s="150">
        <v>6600441</v>
      </c>
      <c r="B441" s="149" t="s">
        <v>891</v>
      </c>
      <c r="C441" s="149" t="s">
        <v>482</v>
      </c>
    </row>
    <row r="442" spans="1:3" hidden="1" x14ac:dyDescent="0.25">
      <c r="A442" s="150">
        <v>6600442</v>
      </c>
      <c r="B442" s="149" t="s">
        <v>892</v>
      </c>
      <c r="C442" s="149" t="s">
        <v>482</v>
      </c>
    </row>
    <row r="443" spans="1:3" hidden="1" x14ac:dyDescent="0.25">
      <c r="A443" s="150">
        <v>6600443</v>
      </c>
      <c r="B443" s="149" t="s">
        <v>893</v>
      </c>
      <c r="C443" s="149" t="s">
        <v>482</v>
      </c>
    </row>
    <row r="444" spans="1:3" hidden="1" x14ac:dyDescent="0.25">
      <c r="A444" s="150">
        <v>6600444</v>
      </c>
      <c r="B444" s="149" t="s">
        <v>894</v>
      </c>
      <c r="C444" s="149" t="s">
        <v>482</v>
      </c>
    </row>
    <row r="445" spans="1:3" hidden="1" x14ac:dyDescent="0.25">
      <c r="A445" s="150">
        <v>6600445</v>
      </c>
      <c r="B445" s="149" t="s">
        <v>895</v>
      </c>
      <c r="C445" s="149" t="s">
        <v>482</v>
      </c>
    </row>
    <row r="446" spans="1:3" hidden="1" x14ac:dyDescent="0.25">
      <c r="A446" s="150">
        <v>6600446</v>
      </c>
      <c r="B446" s="149" t="s">
        <v>896</v>
      </c>
      <c r="C446" s="149" t="s">
        <v>482</v>
      </c>
    </row>
    <row r="447" spans="1:3" hidden="1" x14ac:dyDescent="0.25">
      <c r="A447" s="150">
        <v>6600447</v>
      </c>
      <c r="B447" s="149" t="s">
        <v>897</v>
      </c>
      <c r="C447" s="149" t="s">
        <v>482</v>
      </c>
    </row>
    <row r="448" spans="1:3" hidden="1" x14ac:dyDescent="0.25">
      <c r="A448" s="150">
        <v>6600448</v>
      </c>
      <c r="B448" s="149" t="s">
        <v>898</v>
      </c>
      <c r="C448" s="149" t="s">
        <v>482</v>
      </c>
    </row>
    <row r="449" spans="1:3" hidden="1" x14ac:dyDescent="0.25">
      <c r="A449" s="150">
        <v>6600449</v>
      </c>
      <c r="B449" s="149" t="s">
        <v>899</v>
      </c>
      <c r="C449" s="149" t="s">
        <v>482</v>
      </c>
    </row>
    <row r="450" spans="1:3" hidden="1" x14ac:dyDescent="0.25">
      <c r="A450" s="150">
        <v>6600450</v>
      </c>
      <c r="B450" s="149" t="s">
        <v>900</v>
      </c>
      <c r="C450" s="149" t="s">
        <v>482</v>
      </c>
    </row>
    <row r="451" spans="1:3" hidden="1" x14ac:dyDescent="0.25">
      <c r="A451" s="150">
        <v>6600451</v>
      </c>
      <c r="B451" s="149" t="s">
        <v>901</v>
      </c>
      <c r="C451" s="149" t="s">
        <v>482</v>
      </c>
    </row>
    <row r="452" spans="1:3" hidden="1" x14ac:dyDescent="0.25">
      <c r="A452" s="150">
        <v>6600452</v>
      </c>
      <c r="B452" s="149" t="s">
        <v>902</v>
      </c>
      <c r="C452" s="149" t="s">
        <v>482</v>
      </c>
    </row>
    <row r="453" spans="1:3" hidden="1" x14ac:dyDescent="0.25">
      <c r="A453" s="150">
        <v>6600453</v>
      </c>
      <c r="B453" s="149" t="s">
        <v>903</v>
      </c>
      <c r="C453" s="149" t="s">
        <v>482</v>
      </c>
    </row>
    <row r="454" spans="1:3" hidden="1" x14ac:dyDescent="0.25">
      <c r="A454" s="150">
        <v>6600454</v>
      </c>
      <c r="B454" s="149" t="s">
        <v>904</v>
      </c>
      <c r="C454" s="149" t="s">
        <v>482</v>
      </c>
    </row>
    <row r="455" spans="1:3" hidden="1" x14ac:dyDescent="0.25">
      <c r="A455" s="150">
        <v>6600455</v>
      </c>
      <c r="B455" s="149" t="s">
        <v>905</v>
      </c>
      <c r="C455" s="149" t="s">
        <v>482</v>
      </c>
    </row>
    <row r="456" spans="1:3" hidden="1" x14ac:dyDescent="0.25">
      <c r="A456" s="150">
        <v>6600456</v>
      </c>
      <c r="B456" s="149" t="s">
        <v>906</v>
      </c>
      <c r="C456" s="149" t="s">
        <v>482</v>
      </c>
    </row>
    <row r="457" spans="1:3" hidden="1" x14ac:dyDescent="0.25">
      <c r="A457" s="150">
        <v>6600457</v>
      </c>
      <c r="B457" s="149" t="s">
        <v>907</v>
      </c>
      <c r="C457" s="149" t="s">
        <v>482</v>
      </c>
    </row>
    <row r="458" spans="1:3" hidden="1" x14ac:dyDescent="0.25">
      <c r="A458" s="150">
        <v>6600458</v>
      </c>
      <c r="B458" s="149" t="s">
        <v>908</v>
      </c>
      <c r="C458" s="149" t="s">
        <v>482</v>
      </c>
    </row>
    <row r="459" spans="1:3" hidden="1" x14ac:dyDescent="0.25">
      <c r="A459" s="150">
        <v>6600459</v>
      </c>
      <c r="B459" s="149" t="s">
        <v>909</v>
      </c>
      <c r="C459" s="149" t="s">
        <v>482</v>
      </c>
    </row>
    <row r="460" spans="1:3" hidden="1" x14ac:dyDescent="0.25">
      <c r="A460" s="150">
        <v>6600460</v>
      </c>
      <c r="B460" s="149" t="s">
        <v>910</v>
      </c>
      <c r="C460" s="149" t="s">
        <v>482</v>
      </c>
    </row>
    <row r="461" spans="1:3" hidden="1" x14ac:dyDescent="0.25">
      <c r="A461" s="150">
        <v>6600461</v>
      </c>
      <c r="B461" s="149" t="s">
        <v>911</v>
      </c>
      <c r="C461" s="149" t="s">
        <v>482</v>
      </c>
    </row>
    <row r="462" spans="1:3" hidden="1" x14ac:dyDescent="0.25">
      <c r="A462" s="150">
        <v>6600462</v>
      </c>
      <c r="B462" s="149" t="s">
        <v>912</v>
      </c>
      <c r="C462" s="149" t="s">
        <v>482</v>
      </c>
    </row>
    <row r="463" spans="1:3" hidden="1" x14ac:dyDescent="0.25">
      <c r="A463" s="150">
        <v>6600463</v>
      </c>
      <c r="B463" s="149" t="s">
        <v>913</v>
      </c>
      <c r="C463" s="149" t="s">
        <v>482</v>
      </c>
    </row>
    <row r="464" spans="1:3" hidden="1" x14ac:dyDescent="0.25">
      <c r="A464" s="150">
        <v>6600464</v>
      </c>
      <c r="B464" s="149" t="s">
        <v>914</v>
      </c>
      <c r="C464" s="149" t="s">
        <v>482</v>
      </c>
    </row>
    <row r="465" spans="1:3" hidden="1" x14ac:dyDescent="0.25">
      <c r="A465" s="150">
        <v>6600465</v>
      </c>
      <c r="B465" s="149" t="s">
        <v>915</v>
      </c>
      <c r="C465" s="149" t="s">
        <v>482</v>
      </c>
    </row>
    <row r="466" spans="1:3" hidden="1" x14ac:dyDescent="0.25">
      <c r="A466" s="150">
        <v>6600466</v>
      </c>
      <c r="B466" s="149" t="s">
        <v>916</v>
      </c>
      <c r="C466" s="149" t="s">
        <v>482</v>
      </c>
    </row>
    <row r="467" spans="1:3" hidden="1" x14ac:dyDescent="0.25">
      <c r="A467" s="150">
        <v>6600467</v>
      </c>
      <c r="B467" s="149" t="s">
        <v>917</v>
      </c>
      <c r="C467" s="149" t="s">
        <v>482</v>
      </c>
    </row>
    <row r="468" spans="1:3" hidden="1" x14ac:dyDescent="0.25">
      <c r="A468" s="150">
        <v>6600468</v>
      </c>
      <c r="B468" s="149" t="s">
        <v>918</v>
      </c>
      <c r="C468" s="149" t="s">
        <v>482</v>
      </c>
    </row>
    <row r="469" spans="1:3" hidden="1" x14ac:dyDescent="0.25">
      <c r="A469" s="150">
        <v>6600469</v>
      </c>
      <c r="B469" s="149" t="s">
        <v>919</v>
      </c>
      <c r="C469" s="149" t="s">
        <v>482</v>
      </c>
    </row>
    <row r="470" spans="1:3" hidden="1" x14ac:dyDescent="0.25">
      <c r="A470" s="150">
        <v>6600470</v>
      </c>
      <c r="B470" s="149" t="s">
        <v>920</v>
      </c>
      <c r="C470" s="149" t="s">
        <v>482</v>
      </c>
    </row>
    <row r="471" spans="1:3" hidden="1" x14ac:dyDescent="0.25">
      <c r="A471" s="150">
        <v>6600471</v>
      </c>
      <c r="B471" s="149" t="s">
        <v>921</v>
      </c>
      <c r="C471" s="149" t="s">
        <v>482</v>
      </c>
    </row>
    <row r="472" spans="1:3" hidden="1" x14ac:dyDescent="0.25">
      <c r="A472" s="150">
        <v>6600472</v>
      </c>
      <c r="B472" s="149" t="s">
        <v>922</v>
      </c>
      <c r="C472" s="149" t="s">
        <v>482</v>
      </c>
    </row>
    <row r="473" spans="1:3" hidden="1" x14ac:dyDescent="0.25">
      <c r="A473" s="150">
        <v>6600473</v>
      </c>
      <c r="B473" s="149" t="s">
        <v>923</v>
      </c>
      <c r="C473" s="149" t="s">
        <v>482</v>
      </c>
    </row>
    <row r="474" spans="1:3" hidden="1" x14ac:dyDescent="0.25">
      <c r="A474" s="150">
        <v>6600474</v>
      </c>
      <c r="B474" s="149" t="s">
        <v>924</v>
      </c>
      <c r="C474" s="149" t="s">
        <v>482</v>
      </c>
    </row>
    <row r="475" spans="1:3" hidden="1" x14ac:dyDescent="0.25">
      <c r="A475" s="150">
        <v>6600475</v>
      </c>
      <c r="B475" s="149" t="s">
        <v>925</v>
      </c>
      <c r="C475" s="149" t="s">
        <v>482</v>
      </c>
    </row>
    <row r="476" spans="1:3" hidden="1" x14ac:dyDescent="0.25">
      <c r="A476" s="150">
        <v>6600476</v>
      </c>
      <c r="B476" s="149" t="s">
        <v>926</v>
      </c>
      <c r="C476" s="149" t="s">
        <v>482</v>
      </c>
    </row>
    <row r="477" spans="1:3" hidden="1" x14ac:dyDescent="0.25">
      <c r="A477" s="150">
        <v>6600477</v>
      </c>
      <c r="B477" s="149" t="s">
        <v>927</v>
      </c>
      <c r="C477" s="149" t="s">
        <v>482</v>
      </c>
    </row>
    <row r="478" spans="1:3" hidden="1" x14ac:dyDescent="0.25">
      <c r="A478" s="150">
        <v>6600478</v>
      </c>
      <c r="B478" s="149" t="s">
        <v>928</v>
      </c>
      <c r="C478" s="149" t="s">
        <v>482</v>
      </c>
    </row>
    <row r="479" spans="1:3" hidden="1" x14ac:dyDescent="0.25">
      <c r="A479" s="150">
        <v>6600479</v>
      </c>
      <c r="B479" s="149" t="s">
        <v>929</v>
      </c>
      <c r="C479" s="149" t="s">
        <v>482</v>
      </c>
    </row>
    <row r="480" spans="1:3" hidden="1" x14ac:dyDescent="0.25">
      <c r="A480" s="150">
        <v>6600480</v>
      </c>
      <c r="B480" s="149" t="s">
        <v>930</v>
      </c>
      <c r="C480" s="149" t="s">
        <v>482</v>
      </c>
    </row>
    <row r="481" spans="1:3" hidden="1" x14ac:dyDescent="0.25">
      <c r="A481" s="150">
        <v>6600481</v>
      </c>
      <c r="B481" s="149" t="s">
        <v>931</v>
      </c>
      <c r="C481" s="149" t="s">
        <v>482</v>
      </c>
    </row>
    <row r="482" spans="1:3" hidden="1" x14ac:dyDescent="0.25">
      <c r="A482" s="150">
        <v>6600482</v>
      </c>
      <c r="B482" s="149" t="s">
        <v>932</v>
      </c>
      <c r="C482" s="149" t="s">
        <v>482</v>
      </c>
    </row>
    <row r="483" spans="1:3" hidden="1" x14ac:dyDescent="0.25">
      <c r="A483" s="150">
        <v>6600483</v>
      </c>
      <c r="B483" s="149" t="s">
        <v>933</v>
      </c>
      <c r="C483" s="149" t="s">
        <v>482</v>
      </c>
    </row>
    <row r="484" spans="1:3" hidden="1" x14ac:dyDescent="0.25">
      <c r="A484" s="150">
        <v>6600484</v>
      </c>
      <c r="B484" s="149" t="s">
        <v>934</v>
      </c>
      <c r="C484" s="149" t="s">
        <v>482</v>
      </c>
    </row>
    <row r="485" spans="1:3" hidden="1" x14ac:dyDescent="0.25">
      <c r="A485" s="150">
        <v>6600485</v>
      </c>
      <c r="B485" s="149" t="s">
        <v>935</v>
      </c>
      <c r="C485" s="149" t="s">
        <v>482</v>
      </c>
    </row>
    <row r="486" spans="1:3" hidden="1" x14ac:dyDescent="0.25">
      <c r="A486" s="150">
        <v>6600486</v>
      </c>
      <c r="B486" s="149" t="s">
        <v>936</v>
      </c>
      <c r="C486" s="149" t="s">
        <v>482</v>
      </c>
    </row>
    <row r="487" spans="1:3" hidden="1" x14ac:dyDescent="0.25">
      <c r="A487" s="150">
        <v>6600487</v>
      </c>
      <c r="B487" s="149" t="s">
        <v>937</v>
      </c>
      <c r="C487" s="149" t="s">
        <v>482</v>
      </c>
    </row>
    <row r="488" spans="1:3" hidden="1" x14ac:dyDescent="0.25">
      <c r="A488" s="150">
        <v>6600488</v>
      </c>
      <c r="B488" s="149" t="s">
        <v>938</v>
      </c>
      <c r="C488" s="149" t="s">
        <v>482</v>
      </c>
    </row>
    <row r="489" spans="1:3" hidden="1" x14ac:dyDescent="0.25">
      <c r="A489" s="150">
        <v>6600489</v>
      </c>
      <c r="B489" s="149" t="s">
        <v>939</v>
      </c>
      <c r="C489" s="149" t="s">
        <v>482</v>
      </c>
    </row>
    <row r="490" spans="1:3" hidden="1" x14ac:dyDescent="0.25">
      <c r="A490" s="150">
        <v>6600490</v>
      </c>
      <c r="B490" s="149" t="s">
        <v>940</v>
      </c>
      <c r="C490" s="149" t="s">
        <v>482</v>
      </c>
    </row>
    <row r="491" spans="1:3" hidden="1" x14ac:dyDescent="0.25">
      <c r="A491" s="150">
        <v>6600491</v>
      </c>
      <c r="B491" s="149" t="s">
        <v>941</v>
      </c>
      <c r="C491" s="149" t="s">
        <v>482</v>
      </c>
    </row>
    <row r="492" spans="1:3" hidden="1" x14ac:dyDescent="0.25">
      <c r="A492" s="150">
        <v>6600492</v>
      </c>
      <c r="B492" s="149" t="s">
        <v>942</v>
      </c>
      <c r="C492" s="149" t="s">
        <v>482</v>
      </c>
    </row>
    <row r="493" spans="1:3" hidden="1" x14ac:dyDescent="0.25">
      <c r="A493" s="150">
        <v>6600493</v>
      </c>
      <c r="B493" s="149" t="s">
        <v>943</v>
      </c>
      <c r="C493" s="149" t="s">
        <v>482</v>
      </c>
    </row>
    <row r="494" spans="1:3" hidden="1" x14ac:dyDescent="0.25">
      <c r="A494" s="150">
        <v>6600494</v>
      </c>
      <c r="B494" s="149" t="s">
        <v>944</v>
      </c>
      <c r="C494" s="149" t="s">
        <v>482</v>
      </c>
    </row>
    <row r="495" spans="1:3" hidden="1" x14ac:dyDescent="0.25">
      <c r="A495" s="150">
        <v>6600495</v>
      </c>
      <c r="B495" s="149" t="s">
        <v>945</v>
      </c>
      <c r="C495" s="149" t="s">
        <v>482</v>
      </c>
    </row>
    <row r="496" spans="1:3" hidden="1" x14ac:dyDescent="0.25">
      <c r="A496" s="150">
        <v>6600496</v>
      </c>
      <c r="B496" s="149" t="s">
        <v>946</v>
      </c>
      <c r="C496" s="149" t="s">
        <v>482</v>
      </c>
    </row>
    <row r="497" spans="1:3" hidden="1" x14ac:dyDescent="0.25">
      <c r="A497" s="150">
        <v>6600497</v>
      </c>
      <c r="B497" s="149" t="s">
        <v>947</v>
      </c>
      <c r="C497" s="149" t="s">
        <v>482</v>
      </c>
    </row>
    <row r="498" spans="1:3" hidden="1" x14ac:dyDescent="0.25">
      <c r="A498" s="150">
        <v>6600498</v>
      </c>
      <c r="B498" s="149" t="s">
        <v>948</v>
      </c>
      <c r="C498" s="149" t="s">
        <v>482</v>
      </c>
    </row>
    <row r="499" spans="1:3" hidden="1" x14ac:dyDescent="0.25">
      <c r="A499" s="150">
        <v>6600499</v>
      </c>
      <c r="B499" s="149" t="s">
        <v>949</v>
      </c>
      <c r="C499" s="149" t="s">
        <v>482</v>
      </c>
    </row>
    <row r="500" spans="1:3" hidden="1" x14ac:dyDescent="0.25">
      <c r="A500" s="150">
        <v>6600500</v>
      </c>
      <c r="B500" s="149" t="s">
        <v>950</v>
      </c>
      <c r="C500" s="149" t="s">
        <v>482</v>
      </c>
    </row>
    <row r="501" spans="1:3" hidden="1" x14ac:dyDescent="0.25">
      <c r="A501" s="150">
        <v>6600501</v>
      </c>
      <c r="B501" s="149" t="s">
        <v>951</v>
      </c>
      <c r="C501" s="149" t="s">
        <v>482</v>
      </c>
    </row>
    <row r="502" spans="1:3" hidden="1" x14ac:dyDescent="0.25">
      <c r="A502" s="150">
        <v>6600502</v>
      </c>
      <c r="B502" s="149" t="s">
        <v>952</v>
      </c>
      <c r="C502" s="149" t="s">
        <v>482</v>
      </c>
    </row>
    <row r="503" spans="1:3" hidden="1" x14ac:dyDescent="0.25">
      <c r="A503" s="150">
        <v>6600503</v>
      </c>
      <c r="B503" s="149" t="s">
        <v>953</v>
      </c>
      <c r="C503" s="149" t="s">
        <v>482</v>
      </c>
    </row>
    <row r="504" spans="1:3" hidden="1" x14ac:dyDescent="0.25">
      <c r="A504" s="150">
        <v>6600504</v>
      </c>
      <c r="B504" s="149" t="s">
        <v>954</v>
      </c>
      <c r="C504" s="149" t="s">
        <v>482</v>
      </c>
    </row>
    <row r="505" spans="1:3" hidden="1" x14ac:dyDescent="0.25">
      <c r="A505" s="150">
        <v>6600505</v>
      </c>
      <c r="B505" s="149" t="s">
        <v>955</v>
      </c>
      <c r="C505" s="149" t="s">
        <v>482</v>
      </c>
    </row>
    <row r="506" spans="1:3" hidden="1" x14ac:dyDescent="0.25">
      <c r="A506" s="150">
        <v>6600506</v>
      </c>
      <c r="B506" s="149" t="s">
        <v>956</v>
      </c>
      <c r="C506" s="149" t="s">
        <v>482</v>
      </c>
    </row>
    <row r="507" spans="1:3" hidden="1" x14ac:dyDescent="0.25">
      <c r="A507" s="150">
        <v>6600507</v>
      </c>
      <c r="B507" s="149" t="s">
        <v>957</v>
      </c>
      <c r="C507" s="149" t="s">
        <v>482</v>
      </c>
    </row>
    <row r="508" spans="1:3" hidden="1" x14ac:dyDescent="0.25">
      <c r="A508" s="150">
        <v>6600508</v>
      </c>
      <c r="B508" s="149" t="s">
        <v>958</v>
      </c>
      <c r="C508" s="149" t="s">
        <v>482</v>
      </c>
    </row>
    <row r="509" spans="1:3" hidden="1" x14ac:dyDescent="0.25">
      <c r="A509" s="150">
        <v>6600509</v>
      </c>
      <c r="B509" s="149" t="s">
        <v>959</v>
      </c>
      <c r="C509" s="149" t="s">
        <v>482</v>
      </c>
    </row>
    <row r="510" spans="1:3" hidden="1" x14ac:dyDescent="0.25">
      <c r="A510" s="150">
        <v>6600510</v>
      </c>
      <c r="B510" s="149" t="s">
        <v>960</v>
      </c>
      <c r="C510" s="149" t="s">
        <v>482</v>
      </c>
    </row>
    <row r="511" spans="1:3" hidden="1" x14ac:dyDescent="0.25">
      <c r="A511" s="150">
        <v>6600511</v>
      </c>
      <c r="B511" s="149" t="s">
        <v>961</v>
      </c>
      <c r="C511" s="149" t="s">
        <v>482</v>
      </c>
    </row>
    <row r="512" spans="1:3" hidden="1" x14ac:dyDescent="0.25">
      <c r="A512" s="150">
        <v>6600512</v>
      </c>
      <c r="B512" s="149" t="s">
        <v>962</v>
      </c>
      <c r="C512" s="149" t="s">
        <v>482</v>
      </c>
    </row>
    <row r="513" spans="1:3" hidden="1" x14ac:dyDescent="0.25">
      <c r="A513" s="150">
        <v>6600513</v>
      </c>
      <c r="B513" s="149" t="s">
        <v>963</v>
      </c>
      <c r="C513" s="149" t="s">
        <v>482</v>
      </c>
    </row>
    <row r="514" spans="1:3" hidden="1" x14ac:dyDescent="0.25">
      <c r="A514" s="150">
        <v>6600514</v>
      </c>
      <c r="B514" s="149" t="s">
        <v>964</v>
      </c>
      <c r="C514" s="149" t="s">
        <v>482</v>
      </c>
    </row>
    <row r="515" spans="1:3" hidden="1" x14ac:dyDescent="0.25">
      <c r="A515" s="150">
        <v>6600515</v>
      </c>
      <c r="B515" s="149" t="s">
        <v>965</v>
      </c>
      <c r="C515" s="149" t="s">
        <v>482</v>
      </c>
    </row>
    <row r="516" spans="1:3" hidden="1" x14ac:dyDescent="0.25">
      <c r="A516" s="150">
        <v>6600516</v>
      </c>
      <c r="B516" s="149" t="s">
        <v>966</v>
      </c>
      <c r="C516" s="149" t="s">
        <v>482</v>
      </c>
    </row>
    <row r="517" spans="1:3" hidden="1" x14ac:dyDescent="0.25">
      <c r="A517" s="150">
        <v>6600517</v>
      </c>
      <c r="B517" s="149" t="s">
        <v>967</v>
      </c>
      <c r="C517" s="149" t="s">
        <v>482</v>
      </c>
    </row>
    <row r="518" spans="1:3" hidden="1" x14ac:dyDescent="0.25">
      <c r="A518" s="150">
        <v>6600518</v>
      </c>
      <c r="B518" s="149" t="s">
        <v>968</v>
      </c>
      <c r="C518" s="149" t="s">
        <v>482</v>
      </c>
    </row>
    <row r="519" spans="1:3" hidden="1" x14ac:dyDescent="0.25">
      <c r="A519" s="150">
        <v>6600519</v>
      </c>
      <c r="B519" s="149" t="s">
        <v>969</v>
      </c>
      <c r="C519" s="149" t="s">
        <v>482</v>
      </c>
    </row>
    <row r="520" spans="1:3" hidden="1" x14ac:dyDescent="0.25">
      <c r="A520" s="150">
        <v>6600520</v>
      </c>
      <c r="B520" s="149" t="s">
        <v>970</v>
      </c>
      <c r="C520" s="149" t="s">
        <v>482</v>
      </c>
    </row>
    <row r="521" spans="1:3" hidden="1" x14ac:dyDescent="0.25">
      <c r="A521" s="150">
        <v>6600521</v>
      </c>
      <c r="B521" s="149" t="s">
        <v>971</v>
      </c>
      <c r="C521" s="149" t="s">
        <v>482</v>
      </c>
    </row>
    <row r="522" spans="1:3" hidden="1" x14ac:dyDescent="0.25">
      <c r="A522" s="150">
        <v>6600522</v>
      </c>
      <c r="B522" s="149" t="s">
        <v>972</v>
      </c>
      <c r="C522" s="149" t="s">
        <v>482</v>
      </c>
    </row>
    <row r="523" spans="1:3" hidden="1" x14ac:dyDescent="0.25">
      <c r="A523" s="150">
        <v>6600523</v>
      </c>
      <c r="B523" s="149" t="s">
        <v>973</v>
      </c>
      <c r="C523" s="149" t="s">
        <v>482</v>
      </c>
    </row>
    <row r="524" spans="1:3" hidden="1" x14ac:dyDescent="0.25">
      <c r="A524" s="150">
        <v>6600524</v>
      </c>
      <c r="B524" s="149" t="s">
        <v>974</v>
      </c>
      <c r="C524" s="149" t="s">
        <v>482</v>
      </c>
    </row>
    <row r="525" spans="1:3" hidden="1" x14ac:dyDescent="0.25">
      <c r="A525" s="150">
        <v>6600525</v>
      </c>
      <c r="B525" s="149" t="s">
        <v>975</v>
      </c>
      <c r="C525" s="149" t="s">
        <v>482</v>
      </c>
    </row>
    <row r="526" spans="1:3" hidden="1" x14ac:dyDescent="0.25">
      <c r="A526" s="150">
        <v>6600526</v>
      </c>
      <c r="B526" s="149" t="s">
        <v>976</v>
      </c>
      <c r="C526" s="149" t="s">
        <v>482</v>
      </c>
    </row>
    <row r="527" spans="1:3" hidden="1" x14ac:dyDescent="0.25">
      <c r="A527" s="150">
        <v>6600527</v>
      </c>
      <c r="B527" s="149" t="s">
        <v>977</v>
      </c>
      <c r="C527" s="149" t="s">
        <v>482</v>
      </c>
    </row>
    <row r="528" spans="1:3" hidden="1" x14ac:dyDescent="0.25">
      <c r="A528" s="150">
        <v>6600528</v>
      </c>
      <c r="B528" s="149" t="s">
        <v>978</v>
      </c>
      <c r="C528" s="149" t="s">
        <v>482</v>
      </c>
    </row>
    <row r="529" spans="1:3" hidden="1" x14ac:dyDescent="0.25">
      <c r="A529" s="150">
        <v>6600529</v>
      </c>
      <c r="B529" s="149" t="s">
        <v>979</v>
      </c>
      <c r="C529" s="149" t="s">
        <v>482</v>
      </c>
    </row>
    <row r="530" spans="1:3" hidden="1" x14ac:dyDescent="0.25">
      <c r="A530" s="150">
        <v>6600530</v>
      </c>
      <c r="B530" s="149" t="s">
        <v>980</v>
      </c>
      <c r="C530" s="149" t="s">
        <v>482</v>
      </c>
    </row>
    <row r="531" spans="1:3" hidden="1" x14ac:dyDescent="0.25">
      <c r="A531" s="150">
        <v>6600531</v>
      </c>
      <c r="B531" s="149" t="s">
        <v>981</v>
      </c>
      <c r="C531" s="149" t="s">
        <v>482</v>
      </c>
    </row>
    <row r="532" spans="1:3" hidden="1" x14ac:dyDescent="0.25">
      <c r="A532" s="150">
        <v>6600532</v>
      </c>
      <c r="B532" s="149" t="s">
        <v>982</v>
      </c>
      <c r="C532" s="149" t="s">
        <v>482</v>
      </c>
    </row>
    <row r="533" spans="1:3" hidden="1" x14ac:dyDescent="0.25">
      <c r="A533" s="150">
        <v>6600533</v>
      </c>
      <c r="B533" s="149" t="s">
        <v>983</v>
      </c>
      <c r="C533" s="149" t="s">
        <v>482</v>
      </c>
    </row>
    <row r="534" spans="1:3" hidden="1" x14ac:dyDescent="0.25">
      <c r="A534" s="150">
        <v>6600534</v>
      </c>
      <c r="B534" s="149" t="s">
        <v>984</v>
      </c>
      <c r="C534" s="149" t="s">
        <v>482</v>
      </c>
    </row>
    <row r="535" spans="1:3" hidden="1" x14ac:dyDescent="0.25">
      <c r="A535" s="150">
        <v>6600535</v>
      </c>
      <c r="B535" s="149" t="s">
        <v>985</v>
      </c>
      <c r="C535" s="149" t="s">
        <v>482</v>
      </c>
    </row>
    <row r="536" spans="1:3" hidden="1" x14ac:dyDescent="0.25">
      <c r="A536" s="150">
        <v>6600536</v>
      </c>
      <c r="B536" s="149" t="s">
        <v>986</v>
      </c>
      <c r="C536" s="149" t="s">
        <v>482</v>
      </c>
    </row>
    <row r="537" spans="1:3" hidden="1" x14ac:dyDescent="0.25">
      <c r="A537" s="150">
        <v>6600537</v>
      </c>
      <c r="B537" s="149" t="s">
        <v>987</v>
      </c>
      <c r="C537" s="149" t="s">
        <v>482</v>
      </c>
    </row>
    <row r="538" spans="1:3" hidden="1" x14ac:dyDescent="0.25">
      <c r="A538" s="150">
        <v>6600538</v>
      </c>
      <c r="B538" s="149" t="s">
        <v>988</v>
      </c>
      <c r="C538" s="149" t="s">
        <v>482</v>
      </c>
    </row>
    <row r="539" spans="1:3" hidden="1" x14ac:dyDescent="0.25">
      <c r="A539" s="150">
        <v>6600539</v>
      </c>
      <c r="B539" s="149" t="s">
        <v>989</v>
      </c>
      <c r="C539" s="149" t="s">
        <v>482</v>
      </c>
    </row>
    <row r="540" spans="1:3" hidden="1" x14ac:dyDescent="0.25">
      <c r="A540" s="150">
        <v>6600540</v>
      </c>
      <c r="B540" s="149" t="s">
        <v>990</v>
      </c>
      <c r="C540" s="149" t="s">
        <v>482</v>
      </c>
    </row>
    <row r="541" spans="1:3" hidden="1" x14ac:dyDescent="0.25">
      <c r="A541" s="150">
        <v>6600541</v>
      </c>
      <c r="B541" s="149" t="s">
        <v>991</v>
      </c>
      <c r="C541" s="149" t="s">
        <v>482</v>
      </c>
    </row>
    <row r="542" spans="1:3" hidden="1" x14ac:dyDescent="0.25">
      <c r="A542" s="150">
        <v>6600542</v>
      </c>
      <c r="B542" s="149" t="s">
        <v>992</v>
      </c>
      <c r="C542" s="149" t="s">
        <v>482</v>
      </c>
    </row>
    <row r="543" spans="1:3" hidden="1" x14ac:dyDescent="0.25">
      <c r="A543" s="150">
        <v>6600543</v>
      </c>
      <c r="B543" s="149" t="s">
        <v>993</v>
      </c>
      <c r="C543" s="149" t="s">
        <v>482</v>
      </c>
    </row>
    <row r="544" spans="1:3" hidden="1" x14ac:dyDescent="0.25">
      <c r="A544" s="150">
        <v>6600544</v>
      </c>
      <c r="B544" s="149" t="s">
        <v>994</v>
      </c>
      <c r="C544" s="149" t="s">
        <v>482</v>
      </c>
    </row>
    <row r="545" spans="1:3" hidden="1" x14ac:dyDescent="0.25">
      <c r="A545" s="150">
        <v>6600545</v>
      </c>
      <c r="B545" s="149" t="s">
        <v>995</v>
      </c>
      <c r="C545" s="149" t="s">
        <v>482</v>
      </c>
    </row>
    <row r="546" spans="1:3" hidden="1" x14ac:dyDescent="0.25">
      <c r="A546" s="150">
        <v>6600546</v>
      </c>
      <c r="B546" s="149" t="s">
        <v>996</v>
      </c>
      <c r="C546" s="149" t="s">
        <v>482</v>
      </c>
    </row>
    <row r="547" spans="1:3" hidden="1" x14ac:dyDescent="0.25">
      <c r="A547" s="150">
        <v>6600547</v>
      </c>
      <c r="B547" s="149" t="s">
        <v>997</v>
      </c>
      <c r="C547" s="149" t="s">
        <v>482</v>
      </c>
    </row>
    <row r="548" spans="1:3" hidden="1" x14ac:dyDescent="0.25">
      <c r="A548" s="150">
        <v>6600548</v>
      </c>
      <c r="B548" s="149" t="s">
        <v>998</v>
      </c>
      <c r="C548" s="149" t="s">
        <v>482</v>
      </c>
    </row>
    <row r="549" spans="1:3" hidden="1" x14ac:dyDescent="0.25">
      <c r="A549" s="150">
        <v>6600549</v>
      </c>
      <c r="B549" s="149" t="s">
        <v>999</v>
      </c>
      <c r="C549" s="149" t="s">
        <v>482</v>
      </c>
    </row>
    <row r="550" spans="1:3" hidden="1" x14ac:dyDescent="0.25">
      <c r="A550" s="150">
        <v>6600550</v>
      </c>
      <c r="B550" s="149" t="s">
        <v>1000</v>
      </c>
      <c r="C550" s="149" t="s">
        <v>482</v>
      </c>
    </row>
    <row r="551" spans="1:3" hidden="1" x14ac:dyDescent="0.25">
      <c r="A551" s="150">
        <v>6600551</v>
      </c>
      <c r="B551" s="149" t="s">
        <v>1001</v>
      </c>
      <c r="C551" s="149" t="s">
        <v>482</v>
      </c>
    </row>
    <row r="552" spans="1:3" hidden="1" x14ac:dyDescent="0.25">
      <c r="A552" s="150">
        <v>6600552</v>
      </c>
      <c r="B552" s="149" t="s">
        <v>1002</v>
      </c>
      <c r="C552" s="149" t="s">
        <v>482</v>
      </c>
    </row>
    <row r="553" spans="1:3" hidden="1" x14ac:dyDescent="0.25">
      <c r="A553" s="150">
        <v>6600553</v>
      </c>
      <c r="B553" s="149" t="s">
        <v>1003</v>
      </c>
      <c r="C553" s="149" t="s">
        <v>482</v>
      </c>
    </row>
    <row r="554" spans="1:3" hidden="1" x14ac:dyDescent="0.25">
      <c r="A554" s="150">
        <v>6600554</v>
      </c>
      <c r="B554" s="149" t="s">
        <v>1004</v>
      </c>
      <c r="C554" s="149" t="s">
        <v>482</v>
      </c>
    </row>
    <row r="555" spans="1:3" hidden="1" x14ac:dyDescent="0.25">
      <c r="A555" s="150">
        <v>6600555</v>
      </c>
      <c r="B555" s="149" t="s">
        <v>1005</v>
      </c>
      <c r="C555" s="149" t="s">
        <v>482</v>
      </c>
    </row>
    <row r="556" spans="1:3" hidden="1" x14ac:dyDescent="0.25">
      <c r="A556" s="150">
        <v>6600556</v>
      </c>
      <c r="B556" s="149" t="s">
        <v>1006</v>
      </c>
      <c r="C556" s="149" t="s">
        <v>482</v>
      </c>
    </row>
    <row r="557" spans="1:3" hidden="1" x14ac:dyDescent="0.25">
      <c r="A557" s="150">
        <v>6600557</v>
      </c>
      <c r="B557" s="149" t="s">
        <v>1007</v>
      </c>
      <c r="C557" s="149" t="s">
        <v>482</v>
      </c>
    </row>
    <row r="558" spans="1:3" hidden="1" x14ac:dyDescent="0.25">
      <c r="A558" s="150">
        <v>6600558</v>
      </c>
      <c r="B558" s="149" t="s">
        <v>1008</v>
      </c>
      <c r="C558" s="149" t="s">
        <v>482</v>
      </c>
    </row>
    <row r="559" spans="1:3" hidden="1" x14ac:dyDescent="0.25">
      <c r="A559" s="150">
        <v>6600559</v>
      </c>
      <c r="B559" s="149" t="s">
        <v>1009</v>
      </c>
      <c r="C559" s="149" t="s">
        <v>482</v>
      </c>
    </row>
    <row r="560" spans="1:3" hidden="1" x14ac:dyDescent="0.25">
      <c r="A560" s="150">
        <v>6600560</v>
      </c>
      <c r="B560" s="149" t="s">
        <v>1010</v>
      </c>
      <c r="C560" s="149" t="s">
        <v>482</v>
      </c>
    </row>
    <row r="561" spans="1:3" hidden="1" x14ac:dyDescent="0.25">
      <c r="A561" s="150">
        <v>6600561</v>
      </c>
      <c r="B561" s="149" t="s">
        <v>1011</v>
      </c>
      <c r="C561" s="149" t="s">
        <v>482</v>
      </c>
    </row>
    <row r="562" spans="1:3" hidden="1" x14ac:dyDescent="0.25">
      <c r="A562" s="150">
        <v>6600562</v>
      </c>
      <c r="B562" s="149" t="s">
        <v>1012</v>
      </c>
      <c r="C562" s="149" t="s">
        <v>482</v>
      </c>
    </row>
    <row r="563" spans="1:3" hidden="1" x14ac:dyDescent="0.25">
      <c r="A563" s="150">
        <v>6600563</v>
      </c>
      <c r="B563" s="149" t="s">
        <v>1013</v>
      </c>
      <c r="C563" s="149" t="s">
        <v>482</v>
      </c>
    </row>
    <row r="564" spans="1:3" hidden="1" x14ac:dyDescent="0.25">
      <c r="A564" s="150">
        <v>6600564</v>
      </c>
      <c r="B564" s="149" t="s">
        <v>1014</v>
      </c>
      <c r="C564" s="149" t="s">
        <v>482</v>
      </c>
    </row>
    <row r="565" spans="1:3" hidden="1" x14ac:dyDescent="0.25">
      <c r="A565" s="150">
        <v>6600565</v>
      </c>
      <c r="B565" s="149" t="s">
        <v>1015</v>
      </c>
      <c r="C565" s="149" t="s">
        <v>482</v>
      </c>
    </row>
    <row r="566" spans="1:3" hidden="1" x14ac:dyDescent="0.25">
      <c r="A566" s="150">
        <v>6600566</v>
      </c>
      <c r="B566" s="149" t="s">
        <v>1016</v>
      </c>
      <c r="C566" s="149" t="s">
        <v>482</v>
      </c>
    </row>
    <row r="567" spans="1:3" hidden="1" x14ac:dyDescent="0.25">
      <c r="A567" s="150">
        <v>6600567</v>
      </c>
      <c r="B567" s="149" t="s">
        <v>1017</v>
      </c>
      <c r="C567" s="149" t="s">
        <v>482</v>
      </c>
    </row>
    <row r="568" spans="1:3" hidden="1" x14ac:dyDescent="0.25">
      <c r="A568" s="150">
        <v>6600568</v>
      </c>
      <c r="B568" s="149" t="s">
        <v>1018</v>
      </c>
      <c r="C568" s="149" t="s">
        <v>482</v>
      </c>
    </row>
    <row r="569" spans="1:3" hidden="1" x14ac:dyDescent="0.25">
      <c r="A569" s="150">
        <v>6600569</v>
      </c>
      <c r="B569" s="149" t="s">
        <v>1019</v>
      </c>
      <c r="C569" s="149" t="s">
        <v>482</v>
      </c>
    </row>
    <row r="570" spans="1:3" hidden="1" x14ac:dyDescent="0.25">
      <c r="A570" s="150">
        <v>6600570</v>
      </c>
      <c r="B570" s="149" t="s">
        <v>1020</v>
      </c>
      <c r="C570" s="149" t="s">
        <v>482</v>
      </c>
    </row>
    <row r="571" spans="1:3" hidden="1" x14ac:dyDescent="0.25">
      <c r="A571" s="150">
        <v>6600571</v>
      </c>
      <c r="B571" s="149" t="s">
        <v>1021</v>
      </c>
      <c r="C571" s="149" t="s">
        <v>482</v>
      </c>
    </row>
    <row r="572" spans="1:3" hidden="1" x14ac:dyDescent="0.25">
      <c r="A572" s="150">
        <v>6600572</v>
      </c>
      <c r="B572" s="149" t="s">
        <v>1022</v>
      </c>
      <c r="C572" s="149" t="s">
        <v>482</v>
      </c>
    </row>
    <row r="573" spans="1:3" hidden="1" x14ac:dyDescent="0.25">
      <c r="A573" s="150">
        <v>6600573</v>
      </c>
      <c r="B573" s="149" t="s">
        <v>1023</v>
      </c>
      <c r="C573" s="149" t="s">
        <v>482</v>
      </c>
    </row>
    <row r="574" spans="1:3" hidden="1" x14ac:dyDescent="0.25">
      <c r="A574" s="150">
        <v>6600574</v>
      </c>
      <c r="B574" s="149" t="s">
        <v>1024</v>
      </c>
      <c r="C574" s="149" t="s">
        <v>482</v>
      </c>
    </row>
    <row r="575" spans="1:3" hidden="1" x14ac:dyDescent="0.25">
      <c r="A575" s="150">
        <v>6600575</v>
      </c>
      <c r="B575" s="149" t="s">
        <v>1025</v>
      </c>
      <c r="C575" s="149" t="s">
        <v>482</v>
      </c>
    </row>
    <row r="576" spans="1:3" hidden="1" x14ac:dyDescent="0.25">
      <c r="A576" s="150">
        <v>6600576</v>
      </c>
      <c r="B576" s="149" t="s">
        <v>1026</v>
      </c>
      <c r="C576" s="149" t="s">
        <v>482</v>
      </c>
    </row>
    <row r="577" spans="1:3" hidden="1" x14ac:dyDescent="0.25">
      <c r="A577" s="150">
        <v>6600577</v>
      </c>
      <c r="B577" s="149" t="s">
        <v>1027</v>
      </c>
      <c r="C577" s="149" t="s">
        <v>482</v>
      </c>
    </row>
    <row r="578" spans="1:3" hidden="1" x14ac:dyDescent="0.25">
      <c r="A578" s="150">
        <v>6600578</v>
      </c>
      <c r="B578" s="149" t="s">
        <v>1028</v>
      </c>
      <c r="C578" s="149" t="s">
        <v>482</v>
      </c>
    </row>
    <row r="579" spans="1:3" hidden="1" x14ac:dyDescent="0.25">
      <c r="A579" s="150">
        <v>6600579</v>
      </c>
      <c r="B579" s="149" t="s">
        <v>1029</v>
      </c>
      <c r="C579" s="149" t="s">
        <v>482</v>
      </c>
    </row>
    <row r="580" spans="1:3" hidden="1" x14ac:dyDescent="0.25">
      <c r="A580" s="150">
        <v>6600580</v>
      </c>
      <c r="B580" s="149" t="s">
        <v>1030</v>
      </c>
      <c r="C580" s="149" t="s">
        <v>482</v>
      </c>
    </row>
    <row r="581" spans="1:3" hidden="1" x14ac:dyDescent="0.25">
      <c r="A581" s="150">
        <v>6600581</v>
      </c>
      <c r="B581" s="149" t="s">
        <v>1031</v>
      </c>
      <c r="C581" s="149" t="s">
        <v>482</v>
      </c>
    </row>
    <row r="582" spans="1:3" hidden="1" x14ac:dyDescent="0.25">
      <c r="A582" s="150">
        <v>6600582</v>
      </c>
      <c r="B582" s="149" t="s">
        <v>1032</v>
      </c>
      <c r="C582" s="149" t="s">
        <v>482</v>
      </c>
    </row>
    <row r="583" spans="1:3" hidden="1" x14ac:dyDescent="0.25">
      <c r="A583" s="150">
        <v>6600583</v>
      </c>
      <c r="B583" s="149" t="s">
        <v>1033</v>
      </c>
      <c r="C583" s="149" t="s">
        <v>482</v>
      </c>
    </row>
    <row r="584" spans="1:3" hidden="1" x14ac:dyDescent="0.25">
      <c r="A584" s="150">
        <v>6600584</v>
      </c>
      <c r="B584" s="149" t="s">
        <v>1034</v>
      </c>
      <c r="C584" s="149" t="s">
        <v>482</v>
      </c>
    </row>
    <row r="585" spans="1:3" hidden="1" x14ac:dyDescent="0.25">
      <c r="A585" s="150">
        <v>6600585</v>
      </c>
      <c r="B585" s="149" t="s">
        <v>1035</v>
      </c>
      <c r="C585" s="149" t="s">
        <v>482</v>
      </c>
    </row>
    <row r="586" spans="1:3" hidden="1" x14ac:dyDescent="0.25">
      <c r="A586" s="150">
        <v>6600586</v>
      </c>
      <c r="B586" s="149" t="s">
        <v>1036</v>
      </c>
      <c r="C586" s="149" t="s">
        <v>482</v>
      </c>
    </row>
    <row r="587" spans="1:3" hidden="1" x14ac:dyDescent="0.25">
      <c r="A587" s="150">
        <v>6600587</v>
      </c>
      <c r="B587" s="149" t="s">
        <v>1037</v>
      </c>
      <c r="C587" s="149" t="s">
        <v>482</v>
      </c>
    </row>
    <row r="588" spans="1:3" hidden="1" x14ac:dyDescent="0.25">
      <c r="A588" s="150">
        <v>6600588</v>
      </c>
      <c r="B588" s="149" t="s">
        <v>1038</v>
      </c>
      <c r="C588" s="149" t="s">
        <v>482</v>
      </c>
    </row>
    <row r="589" spans="1:3" hidden="1" x14ac:dyDescent="0.25">
      <c r="A589" s="150">
        <v>6600589</v>
      </c>
      <c r="B589" s="149" t="s">
        <v>1039</v>
      </c>
      <c r="C589" s="149" t="s">
        <v>482</v>
      </c>
    </row>
    <row r="590" spans="1:3" hidden="1" x14ac:dyDescent="0.25">
      <c r="A590" s="150">
        <v>6600590</v>
      </c>
      <c r="B590" s="149" t="s">
        <v>1040</v>
      </c>
      <c r="C590" s="149" t="s">
        <v>482</v>
      </c>
    </row>
    <row r="591" spans="1:3" hidden="1" x14ac:dyDescent="0.25">
      <c r="A591" s="150">
        <v>6600591</v>
      </c>
      <c r="B591" s="149" t="s">
        <v>1041</v>
      </c>
      <c r="C591" s="149" t="s">
        <v>482</v>
      </c>
    </row>
    <row r="592" spans="1:3" hidden="1" x14ac:dyDescent="0.25">
      <c r="A592" s="150">
        <v>6600592</v>
      </c>
      <c r="B592" s="149" t="s">
        <v>1042</v>
      </c>
      <c r="C592" s="149" t="s">
        <v>482</v>
      </c>
    </row>
    <row r="593" spans="1:3" hidden="1" x14ac:dyDescent="0.25">
      <c r="A593" s="150">
        <v>6600593</v>
      </c>
      <c r="B593" s="149" t="s">
        <v>1043</v>
      </c>
      <c r="C593" s="149" t="s">
        <v>482</v>
      </c>
    </row>
    <row r="594" spans="1:3" hidden="1" x14ac:dyDescent="0.25">
      <c r="A594" s="150">
        <v>6600594</v>
      </c>
      <c r="B594" s="149" t="s">
        <v>1044</v>
      </c>
      <c r="C594" s="149" t="s">
        <v>482</v>
      </c>
    </row>
    <row r="595" spans="1:3" hidden="1" x14ac:dyDescent="0.25">
      <c r="A595" s="150">
        <v>6600595</v>
      </c>
      <c r="B595" s="149" t="s">
        <v>1045</v>
      </c>
      <c r="C595" s="149" t="s">
        <v>482</v>
      </c>
    </row>
    <row r="596" spans="1:3" hidden="1" x14ac:dyDescent="0.25">
      <c r="A596" s="150">
        <v>6600596</v>
      </c>
      <c r="B596" s="149" t="s">
        <v>1046</v>
      </c>
      <c r="C596" s="149" t="s">
        <v>482</v>
      </c>
    </row>
    <row r="597" spans="1:3" hidden="1" x14ac:dyDescent="0.25">
      <c r="A597" s="150">
        <v>6600597</v>
      </c>
      <c r="B597" s="149" t="s">
        <v>1047</v>
      </c>
      <c r="C597" s="149" t="s">
        <v>482</v>
      </c>
    </row>
    <row r="598" spans="1:3" hidden="1" x14ac:dyDescent="0.25">
      <c r="A598" s="150">
        <v>6600598</v>
      </c>
      <c r="B598" s="149" t="s">
        <v>1048</v>
      </c>
      <c r="C598" s="149" t="s">
        <v>482</v>
      </c>
    </row>
    <row r="599" spans="1:3" hidden="1" x14ac:dyDescent="0.25">
      <c r="A599" s="150">
        <v>6600599</v>
      </c>
      <c r="B599" s="149" t="s">
        <v>1049</v>
      </c>
      <c r="C599" s="149" t="s">
        <v>482</v>
      </c>
    </row>
    <row r="600" spans="1:3" hidden="1" x14ac:dyDescent="0.25">
      <c r="A600" s="150">
        <v>6600600</v>
      </c>
      <c r="B600" s="149" t="s">
        <v>1050</v>
      </c>
      <c r="C600" s="149" t="s">
        <v>482</v>
      </c>
    </row>
    <row r="601" spans="1:3" hidden="1" x14ac:dyDescent="0.25">
      <c r="A601" s="150">
        <v>6600601</v>
      </c>
      <c r="B601" s="149" t="s">
        <v>1051</v>
      </c>
      <c r="C601" s="149" t="s">
        <v>482</v>
      </c>
    </row>
    <row r="602" spans="1:3" hidden="1" x14ac:dyDescent="0.25">
      <c r="A602" s="150">
        <v>6600602</v>
      </c>
      <c r="B602" s="149" t="s">
        <v>1052</v>
      </c>
      <c r="C602" s="149" t="s">
        <v>482</v>
      </c>
    </row>
    <row r="603" spans="1:3" hidden="1" x14ac:dyDescent="0.25">
      <c r="A603" s="150">
        <v>6600603</v>
      </c>
      <c r="B603" s="149" t="s">
        <v>1053</v>
      </c>
      <c r="C603" s="149" t="s">
        <v>482</v>
      </c>
    </row>
    <row r="604" spans="1:3" hidden="1" x14ac:dyDescent="0.25">
      <c r="A604" s="150">
        <v>6600604</v>
      </c>
      <c r="B604" s="149" t="s">
        <v>1054</v>
      </c>
      <c r="C604" s="149" t="s">
        <v>482</v>
      </c>
    </row>
    <row r="605" spans="1:3" hidden="1" x14ac:dyDescent="0.25">
      <c r="A605" s="150">
        <v>6600605</v>
      </c>
      <c r="B605" s="149" t="s">
        <v>1055</v>
      </c>
      <c r="C605" s="149" t="s">
        <v>482</v>
      </c>
    </row>
    <row r="606" spans="1:3" hidden="1" x14ac:dyDescent="0.25">
      <c r="A606" s="150">
        <v>6600606</v>
      </c>
      <c r="B606" s="149" t="s">
        <v>1056</v>
      </c>
      <c r="C606" s="149" t="s">
        <v>482</v>
      </c>
    </row>
    <row r="607" spans="1:3" hidden="1" x14ac:dyDescent="0.25">
      <c r="A607" s="150">
        <v>6600607</v>
      </c>
      <c r="B607" s="149" t="s">
        <v>1057</v>
      </c>
      <c r="C607" s="149" t="s">
        <v>482</v>
      </c>
    </row>
    <row r="608" spans="1:3" hidden="1" x14ac:dyDescent="0.25">
      <c r="A608" s="150">
        <v>6600608</v>
      </c>
      <c r="B608" s="149" t="s">
        <v>1058</v>
      </c>
      <c r="C608" s="149" t="s">
        <v>482</v>
      </c>
    </row>
    <row r="609" spans="1:3" hidden="1" x14ac:dyDescent="0.25">
      <c r="A609" s="150">
        <v>6600609</v>
      </c>
      <c r="B609" s="149" t="s">
        <v>1059</v>
      </c>
      <c r="C609" s="149" t="s">
        <v>482</v>
      </c>
    </row>
    <row r="610" spans="1:3" hidden="1" x14ac:dyDescent="0.25">
      <c r="A610" s="150">
        <v>6600610</v>
      </c>
      <c r="B610" s="149" t="s">
        <v>1060</v>
      </c>
      <c r="C610" s="149" t="s">
        <v>482</v>
      </c>
    </row>
    <row r="611" spans="1:3" hidden="1" x14ac:dyDescent="0.25">
      <c r="A611" s="150">
        <v>6600611</v>
      </c>
      <c r="B611" s="149" t="s">
        <v>1061</v>
      </c>
      <c r="C611" s="149" t="s">
        <v>482</v>
      </c>
    </row>
    <row r="612" spans="1:3" hidden="1" x14ac:dyDescent="0.25">
      <c r="A612" s="150">
        <v>6600612</v>
      </c>
      <c r="B612" s="149" t="s">
        <v>1062</v>
      </c>
      <c r="C612" s="149" t="s">
        <v>482</v>
      </c>
    </row>
    <row r="613" spans="1:3" hidden="1" x14ac:dyDescent="0.25">
      <c r="A613" s="150">
        <v>6600613</v>
      </c>
      <c r="B613" s="149" t="s">
        <v>1063</v>
      </c>
      <c r="C613" s="149" t="s">
        <v>482</v>
      </c>
    </row>
    <row r="614" spans="1:3" hidden="1" x14ac:dyDescent="0.25">
      <c r="A614" s="150">
        <v>6600614</v>
      </c>
      <c r="B614" s="149" t="s">
        <v>1064</v>
      </c>
      <c r="C614" s="149" t="s">
        <v>482</v>
      </c>
    </row>
    <row r="615" spans="1:3" hidden="1" x14ac:dyDescent="0.25">
      <c r="A615" s="150">
        <v>6600615</v>
      </c>
      <c r="B615" s="149" t="s">
        <v>1065</v>
      </c>
      <c r="C615" s="149" t="s">
        <v>482</v>
      </c>
    </row>
    <row r="616" spans="1:3" hidden="1" x14ac:dyDescent="0.25">
      <c r="A616" s="150">
        <v>6600616</v>
      </c>
      <c r="B616" s="149" t="s">
        <v>1066</v>
      </c>
      <c r="C616" s="149" t="s">
        <v>482</v>
      </c>
    </row>
    <row r="617" spans="1:3" hidden="1" x14ac:dyDescent="0.25">
      <c r="A617" s="150">
        <v>6600617</v>
      </c>
      <c r="B617" s="149" t="s">
        <v>1067</v>
      </c>
      <c r="C617" s="149" t="s">
        <v>482</v>
      </c>
    </row>
    <row r="618" spans="1:3" hidden="1" x14ac:dyDescent="0.25">
      <c r="A618" s="150">
        <v>6600618</v>
      </c>
      <c r="B618" s="149" t="s">
        <v>1068</v>
      </c>
      <c r="C618" s="149" t="s">
        <v>482</v>
      </c>
    </row>
    <row r="619" spans="1:3" hidden="1" x14ac:dyDescent="0.25">
      <c r="A619" s="150">
        <v>6600619</v>
      </c>
      <c r="B619" s="149" t="s">
        <v>1069</v>
      </c>
      <c r="C619" s="149" t="s">
        <v>482</v>
      </c>
    </row>
    <row r="620" spans="1:3" hidden="1" x14ac:dyDescent="0.25">
      <c r="A620" s="150">
        <v>6600620</v>
      </c>
      <c r="B620" s="149" t="s">
        <v>1070</v>
      </c>
      <c r="C620" s="149" t="s">
        <v>482</v>
      </c>
    </row>
    <row r="621" spans="1:3" hidden="1" x14ac:dyDescent="0.25">
      <c r="A621" s="150">
        <v>6600621</v>
      </c>
      <c r="B621" s="149" t="s">
        <v>1071</v>
      </c>
      <c r="C621" s="149" t="s">
        <v>482</v>
      </c>
    </row>
    <row r="622" spans="1:3" hidden="1" x14ac:dyDescent="0.25">
      <c r="A622" s="150">
        <v>6600622</v>
      </c>
      <c r="B622" s="149" t="s">
        <v>1072</v>
      </c>
      <c r="C622" s="149" t="s">
        <v>482</v>
      </c>
    </row>
    <row r="623" spans="1:3" hidden="1" x14ac:dyDescent="0.25">
      <c r="A623" s="150">
        <v>6600623</v>
      </c>
      <c r="B623" s="149" t="s">
        <v>1073</v>
      </c>
      <c r="C623" s="149" t="s">
        <v>482</v>
      </c>
    </row>
    <row r="624" spans="1:3" hidden="1" x14ac:dyDescent="0.25">
      <c r="A624" s="150">
        <v>6600624</v>
      </c>
      <c r="B624" s="149" t="s">
        <v>1074</v>
      </c>
      <c r="C624" s="149" t="s">
        <v>482</v>
      </c>
    </row>
    <row r="625" spans="1:3" hidden="1" x14ac:dyDescent="0.25">
      <c r="A625" s="150">
        <v>6600625</v>
      </c>
      <c r="B625" s="149" t="s">
        <v>1075</v>
      </c>
      <c r="C625" s="149" t="s">
        <v>482</v>
      </c>
    </row>
    <row r="626" spans="1:3" hidden="1" x14ac:dyDescent="0.25">
      <c r="A626" s="150">
        <v>6600626</v>
      </c>
      <c r="B626" s="149" t="s">
        <v>1076</v>
      </c>
      <c r="C626" s="149" t="s">
        <v>482</v>
      </c>
    </row>
    <row r="627" spans="1:3" hidden="1" x14ac:dyDescent="0.25">
      <c r="A627" s="150">
        <v>6600627</v>
      </c>
      <c r="B627" s="149" t="s">
        <v>1077</v>
      </c>
      <c r="C627" s="149" t="s">
        <v>482</v>
      </c>
    </row>
    <row r="628" spans="1:3" hidden="1" x14ac:dyDescent="0.25">
      <c r="A628" s="150">
        <v>6600628</v>
      </c>
      <c r="B628" s="149" t="s">
        <v>1078</v>
      </c>
      <c r="C628" s="149" t="s">
        <v>482</v>
      </c>
    </row>
    <row r="629" spans="1:3" hidden="1" x14ac:dyDescent="0.25">
      <c r="A629" s="150">
        <v>6600629</v>
      </c>
      <c r="B629" s="149" t="s">
        <v>1079</v>
      </c>
      <c r="C629" s="149" t="s">
        <v>482</v>
      </c>
    </row>
    <row r="630" spans="1:3" hidden="1" x14ac:dyDescent="0.25">
      <c r="A630" s="150">
        <v>6600630</v>
      </c>
      <c r="B630" s="149" t="s">
        <v>1080</v>
      </c>
      <c r="C630" s="149" t="s">
        <v>482</v>
      </c>
    </row>
    <row r="631" spans="1:3" hidden="1" x14ac:dyDescent="0.25">
      <c r="A631" s="150">
        <v>6600631</v>
      </c>
      <c r="B631" s="149" t="s">
        <v>1081</v>
      </c>
      <c r="C631" s="149" t="s">
        <v>482</v>
      </c>
    </row>
    <row r="632" spans="1:3" hidden="1" x14ac:dyDescent="0.25">
      <c r="A632" s="150">
        <v>6600632</v>
      </c>
      <c r="B632" s="149" t="s">
        <v>1082</v>
      </c>
      <c r="C632" s="149" t="s">
        <v>482</v>
      </c>
    </row>
    <row r="633" spans="1:3" hidden="1" x14ac:dyDescent="0.25">
      <c r="A633" s="150">
        <v>6600633</v>
      </c>
      <c r="B633" s="149" t="s">
        <v>1083</v>
      </c>
      <c r="C633" s="149" t="s">
        <v>482</v>
      </c>
    </row>
    <row r="634" spans="1:3" hidden="1" x14ac:dyDescent="0.25">
      <c r="A634" s="150">
        <v>6600634</v>
      </c>
      <c r="B634" s="149" t="s">
        <v>1084</v>
      </c>
      <c r="C634" s="149" t="s">
        <v>482</v>
      </c>
    </row>
    <row r="635" spans="1:3" hidden="1" x14ac:dyDescent="0.25">
      <c r="A635" s="150">
        <v>6600635</v>
      </c>
      <c r="B635" s="149" t="s">
        <v>1085</v>
      </c>
      <c r="C635" s="149" t="s">
        <v>482</v>
      </c>
    </row>
    <row r="636" spans="1:3" hidden="1" x14ac:dyDescent="0.25">
      <c r="A636" s="150">
        <v>6600636</v>
      </c>
      <c r="B636" s="149" t="s">
        <v>1086</v>
      </c>
      <c r="C636" s="149" t="s">
        <v>482</v>
      </c>
    </row>
    <row r="637" spans="1:3" hidden="1" x14ac:dyDescent="0.25">
      <c r="A637" s="150">
        <v>6600637</v>
      </c>
      <c r="B637" s="149" t="s">
        <v>1087</v>
      </c>
      <c r="C637" s="149" t="s">
        <v>482</v>
      </c>
    </row>
    <row r="638" spans="1:3" hidden="1" x14ac:dyDescent="0.25">
      <c r="A638" s="150">
        <v>6600638</v>
      </c>
      <c r="B638" s="149" t="s">
        <v>1088</v>
      </c>
      <c r="C638" s="149" t="s">
        <v>482</v>
      </c>
    </row>
    <row r="639" spans="1:3" hidden="1" x14ac:dyDescent="0.25">
      <c r="A639" s="150">
        <v>6600639</v>
      </c>
      <c r="B639" s="149" t="s">
        <v>1089</v>
      </c>
      <c r="C639" s="149" t="s">
        <v>482</v>
      </c>
    </row>
    <row r="640" spans="1:3" hidden="1" x14ac:dyDescent="0.25">
      <c r="A640" s="150">
        <v>6600640</v>
      </c>
      <c r="B640" s="149" t="s">
        <v>1090</v>
      </c>
      <c r="C640" s="149" t="s">
        <v>482</v>
      </c>
    </row>
    <row r="641" spans="1:3" hidden="1" x14ac:dyDescent="0.25">
      <c r="A641" s="150">
        <v>6600641</v>
      </c>
      <c r="B641" s="149" t="s">
        <v>1091</v>
      </c>
      <c r="C641" s="149" t="s">
        <v>482</v>
      </c>
    </row>
    <row r="642" spans="1:3" hidden="1" x14ac:dyDescent="0.25">
      <c r="A642" s="150">
        <v>6600642</v>
      </c>
      <c r="B642" s="149" t="s">
        <v>1092</v>
      </c>
      <c r="C642" s="149" t="s">
        <v>482</v>
      </c>
    </row>
    <row r="643" spans="1:3" hidden="1" x14ac:dyDescent="0.25">
      <c r="A643" s="150">
        <v>6600643</v>
      </c>
      <c r="B643" s="149" t="s">
        <v>1093</v>
      </c>
      <c r="C643" s="149" t="s">
        <v>482</v>
      </c>
    </row>
    <row r="644" spans="1:3" hidden="1" x14ac:dyDescent="0.25">
      <c r="A644" s="150">
        <v>6600644</v>
      </c>
      <c r="B644" s="149" t="s">
        <v>1094</v>
      </c>
      <c r="C644" s="149" t="s">
        <v>482</v>
      </c>
    </row>
    <row r="645" spans="1:3" hidden="1" x14ac:dyDescent="0.25">
      <c r="A645" s="150">
        <v>6600645</v>
      </c>
      <c r="B645" s="149" t="s">
        <v>1095</v>
      </c>
      <c r="C645" s="149" t="s">
        <v>482</v>
      </c>
    </row>
    <row r="646" spans="1:3" hidden="1" x14ac:dyDescent="0.25">
      <c r="A646" s="150">
        <v>6600646</v>
      </c>
      <c r="B646" s="149" t="s">
        <v>1096</v>
      </c>
      <c r="C646" s="149" t="s">
        <v>482</v>
      </c>
    </row>
    <row r="647" spans="1:3" hidden="1" x14ac:dyDescent="0.25">
      <c r="A647" s="150">
        <v>6600647</v>
      </c>
      <c r="B647" s="149" t="s">
        <v>1097</v>
      </c>
      <c r="C647" s="149" t="s">
        <v>482</v>
      </c>
    </row>
    <row r="648" spans="1:3" hidden="1" x14ac:dyDescent="0.25">
      <c r="A648" s="150">
        <v>6600648</v>
      </c>
      <c r="B648" s="149" t="s">
        <v>1098</v>
      </c>
      <c r="C648" s="149" t="s">
        <v>482</v>
      </c>
    </row>
    <row r="649" spans="1:3" hidden="1" x14ac:dyDescent="0.25">
      <c r="A649" s="150">
        <v>6600649</v>
      </c>
      <c r="B649" s="149" t="s">
        <v>1099</v>
      </c>
      <c r="C649" s="149" t="s">
        <v>482</v>
      </c>
    </row>
    <row r="650" spans="1:3" hidden="1" x14ac:dyDescent="0.25">
      <c r="A650" s="150">
        <v>6600650</v>
      </c>
      <c r="B650" s="149" t="s">
        <v>1100</v>
      </c>
      <c r="C650" s="149" t="s">
        <v>482</v>
      </c>
    </row>
    <row r="651" spans="1:3" hidden="1" x14ac:dyDescent="0.25">
      <c r="A651" s="150">
        <v>6600651</v>
      </c>
      <c r="B651" s="149" t="s">
        <v>1101</v>
      </c>
      <c r="C651" s="149" t="s">
        <v>482</v>
      </c>
    </row>
    <row r="652" spans="1:3" hidden="1" x14ac:dyDescent="0.25">
      <c r="A652" s="150">
        <v>6600652</v>
      </c>
      <c r="B652" s="149" t="s">
        <v>1102</v>
      </c>
      <c r="C652" s="149" t="s">
        <v>482</v>
      </c>
    </row>
    <row r="653" spans="1:3" hidden="1" x14ac:dyDescent="0.25">
      <c r="A653" s="150">
        <v>6600653</v>
      </c>
      <c r="B653" s="149" t="s">
        <v>1103</v>
      </c>
      <c r="C653" s="149" t="s">
        <v>482</v>
      </c>
    </row>
    <row r="654" spans="1:3" hidden="1" x14ac:dyDescent="0.25">
      <c r="A654" s="150">
        <v>6600654</v>
      </c>
      <c r="B654" s="149" t="s">
        <v>1104</v>
      </c>
      <c r="C654" s="149" t="s">
        <v>482</v>
      </c>
    </row>
    <row r="655" spans="1:3" hidden="1" x14ac:dyDescent="0.25">
      <c r="A655" s="150">
        <v>6600655</v>
      </c>
      <c r="B655" s="149" t="s">
        <v>1105</v>
      </c>
      <c r="C655" s="149" t="s">
        <v>482</v>
      </c>
    </row>
    <row r="656" spans="1:3" hidden="1" x14ac:dyDescent="0.25">
      <c r="A656" s="150">
        <v>6600656</v>
      </c>
      <c r="B656" s="149" t="s">
        <v>1106</v>
      </c>
      <c r="C656" s="149" t="s">
        <v>482</v>
      </c>
    </row>
    <row r="657" spans="1:3" hidden="1" x14ac:dyDescent="0.25">
      <c r="A657" s="150">
        <v>6600657</v>
      </c>
      <c r="B657" s="149" t="s">
        <v>1107</v>
      </c>
      <c r="C657" s="149" t="s">
        <v>482</v>
      </c>
    </row>
    <row r="658" spans="1:3" hidden="1" x14ac:dyDescent="0.25">
      <c r="A658" s="150">
        <v>6600658</v>
      </c>
      <c r="B658" s="149" t="s">
        <v>1108</v>
      </c>
      <c r="C658" s="149" t="s">
        <v>482</v>
      </c>
    </row>
    <row r="659" spans="1:3" hidden="1" x14ac:dyDescent="0.25">
      <c r="A659" s="150">
        <v>6600659</v>
      </c>
      <c r="B659" s="149" t="s">
        <v>1109</v>
      </c>
      <c r="C659" s="149" t="s">
        <v>482</v>
      </c>
    </row>
    <row r="660" spans="1:3" hidden="1" x14ac:dyDescent="0.25">
      <c r="A660" s="150">
        <v>6600660</v>
      </c>
      <c r="B660" s="149" t="s">
        <v>1110</v>
      </c>
      <c r="C660" s="149" t="s">
        <v>482</v>
      </c>
    </row>
    <row r="661" spans="1:3" hidden="1" x14ac:dyDescent="0.25">
      <c r="A661" s="150">
        <v>6600661</v>
      </c>
      <c r="B661" s="149" t="s">
        <v>1111</v>
      </c>
      <c r="C661" s="149" t="s">
        <v>482</v>
      </c>
    </row>
    <row r="662" spans="1:3" hidden="1" x14ac:dyDescent="0.25">
      <c r="A662" s="150">
        <v>6600662</v>
      </c>
      <c r="B662" s="149" t="s">
        <v>1112</v>
      </c>
      <c r="C662" s="149" t="s">
        <v>482</v>
      </c>
    </row>
    <row r="663" spans="1:3" hidden="1" x14ac:dyDescent="0.25">
      <c r="A663" s="150">
        <v>6600663</v>
      </c>
      <c r="B663" s="149" t="s">
        <v>1113</v>
      </c>
      <c r="C663" s="149" t="s">
        <v>482</v>
      </c>
    </row>
    <row r="664" spans="1:3" hidden="1" x14ac:dyDescent="0.25">
      <c r="A664" s="150">
        <v>6600664</v>
      </c>
      <c r="B664" s="149" t="s">
        <v>1114</v>
      </c>
      <c r="C664" s="149" t="s">
        <v>482</v>
      </c>
    </row>
    <row r="665" spans="1:3" hidden="1" x14ac:dyDescent="0.25">
      <c r="A665" s="150">
        <v>6600665</v>
      </c>
      <c r="B665" s="149" t="s">
        <v>1115</v>
      </c>
      <c r="C665" s="149" t="s">
        <v>482</v>
      </c>
    </row>
    <row r="666" spans="1:3" hidden="1" x14ac:dyDescent="0.25">
      <c r="A666" s="150">
        <v>6600666</v>
      </c>
      <c r="B666" s="149" t="s">
        <v>1116</v>
      </c>
      <c r="C666" s="149" t="s">
        <v>482</v>
      </c>
    </row>
    <row r="667" spans="1:3" hidden="1" x14ac:dyDescent="0.25">
      <c r="A667" s="150">
        <v>6600667</v>
      </c>
      <c r="B667" s="149" t="s">
        <v>1117</v>
      </c>
      <c r="C667" s="149" t="s">
        <v>482</v>
      </c>
    </row>
    <row r="668" spans="1:3" hidden="1" x14ac:dyDescent="0.25">
      <c r="A668" s="150">
        <v>6600668</v>
      </c>
      <c r="B668" s="149" t="s">
        <v>1118</v>
      </c>
      <c r="C668" s="149" t="s">
        <v>482</v>
      </c>
    </row>
    <row r="669" spans="1:3" hidden="1" x14ac:dyDescent="0.25">
      <c r="A669" s="150">
        <v>6600669</v>
      </c>
      <c r="B669" s="149" t="s">
        <v>1119</v>
      </c>
      <c r="C669" s="149" t="s">
        <v>458</v>
      </c>
    </row>
    <row r="670" spans="1:3" hidden="1" x14ac:dyDescent="0.25">
      <c r="A670" s="150">
        <v>6600671</v>
      </c>
      <c r="B670" s="149" t="s">
        <v>1120</v>
      </c>
      <c r="C670" s="149" t="s">
        <v>458</v>
      </c>
    </row>
    <row r="671" spans="1:3" hidden="1" x14ac:dyDescent="0.25">
      <c r="A671" s="150">
        <v>6600672</v>
      </c>
      <c r="B671" s="149" t="s">
        <v>1121</v>
      </c>
      <c r="C671" s="149" t="s">
        <v>458</v>
      </c>
    </row>
    <row r="672" spans="1:3" hidden="1" x14ac:dyDescent="0.25">
      <c r="A672" s="150">
        <v>6600675</v>
      </c>
      <c r="B672" s="149" t="s">
        <v>1122</v>
      </c>
      <c r="C672" s="149" t="s">
        <v>458</v>
      </c>
    </row>
    <row r="673" spans="1:3" hidden="1" x14ac:dyDescent="0.25">
      <c r="A673" s="150">
        <v>6600677</v>
      </c>
      <c r="B673" s="149" t="s">
        <v>1123</v>
      </c>
      <c r="C673" s="149" t="s">
        <v>458</v>
      </c>
    </row>
    <row r="674" spans="1:3" hidden="1" x14ac:dyDescent="0.25">
      <c r="A674" s="150">
        <v>6600679</v>
      </c>
      <c r="B674" s="149" t="s">
        <v>1124</v>
      </c>
      <c r="C674" s="149" t="s">
        <v>458</v>
      </c>
    </row>
    <row r="675" spans="1:3" hidden="1" x14ac:dyDescent="0.25">
      <c r="A675" s="150">
        <v>6600680</v>
      </c>
      <c r="B675" s="149" t="s">
        <v>1125</v>
      </c>
      <c r="C675" s="149" t="s">
        <v>458</v>
      </c>
    </row>
    <row r="676" spans="1:3" hidden="1" x14ac:dyDescent="0.25">
      <c r="A676" s="150">
        <v>6600681</v>
      </c>
      <c r="B676" s="149" t="s">
        <v>1126</v>
      </c>
      <c r="C676" s="149" t="s">
        <v>458</v>
      </c>
    </row>
    <row r="677" spans="1:3" hidden="1" x14ac:dyDescent="0.25">
      <c r="A677" s="150">
        <v>6600682</v>
      </c>
      <c r="B677" s="149" t="s">
        <v>1127</v>
      </c>
      <c r="C677" s="149" t="s">
        <v>458</v>
      </c>
    </row>
    <row r="678" spans="1:3" hidden="1" x14ac:dyDescent="0.25">
      <c r="A678" s="150">
        <v>6600683</v>
      </c>
      <c r="B678" s="149" t="s">
        <v>1128</v>
      </c>
      <c r="C678" s="149" t="s">
        <v>458</v>
      </c>
    </row>
    <row r="679" spans="1:3" hidden="1" x14ac:dyDescent="0.25">
      <c r="A679" s="150">
        <v>6600684</v>
      </c>
      <c r="B679" s="149" t="s">
        <v>1129</v>
      </c>
      <c r="C679" s="149" t="s">
        <v>458</v>
      </c>
    </row>
    <row r="680" spans="1:3" hidden="1" x14ac:dyDescent="0.25">
      <c r="A680" s="150">
        <v>6600685</v>
      </c>
      <c r="B680" s="149" t="s">
        <v>1130</v>
      </c>
      <c r="C680" s="149" t="s">
        <v>458</v>
      </c>
    </row>
    <row r="681" spans="1:3" hidden="1" x14ac:dyDescent="0.25">
      <c r="A681" s="150">
        <v>6600686</v>
      </c>
      <c r="B681" s="149" t="s">
        <v>1131</v>
      </c>
      <c r="C681" s="149" t="s">
        <v>458</v>
      </c>
    </row>
    <row r="682" spans="1:3" hidden="1" x14ac:dyDescent="0.25">
      <c r="A682" s="150">
        <v>6600687</v>
      </c>
      <c r="B682" s="149" t="s">
        <v>1132</v>
      </c>
      <c r="C682" s="149" t="s">
        <v>458</v>
      </c>
    </row>
    <row r="683" spans="1:3" hidden="1" x14ac:dyDescent="0.25">
      <c r="A683" s="150">
        <v>6600688</v>
      </c>
      <c r="B683" s="149" t="s">
        <v>1133</v>
      </c>
      <c r="C683" s="149" t="s">
        <v>458</v>
      </c>
    </row>
    <row r="684" spans="1:3" hidden="1" x14ac:dyDescent="0.25">
      <c r="A684" s="150">
        <v>6600689</v>
      </c>
      <c r="B684" s="149" t="s">
        <v>1134</v>
      </c>
      <c r="C684" s="149" t="s">
        <v>458</v>
      </c>
    </row>
    <row r="685" spans="1:3" hidden="1" x14ac:dyDescent="0.25">
      <c r="A685" s="150">
        <v>6600690</v>
      </c>
      <c r="B685" s="149" t="s">
        <v>1135</v>
      </c>
      <c r="C685" s="149" t="s">
        <v>458</v>
      </c>
    </row>
    <row r="686" spans="1:3" hidden="1" x14ac:dyDescent="0.25">
      <c r="A686" s="150">
        <v>6600691</v>
      </c>
      <c r="B686" s="149" t="s">
        <v>1136</v>
      </c>
      <c r="C686" s="149" t="s">
        <v>458</v>
      </c>
    </row>
    <row r="687" spans="1:3" hidden="1" x14ac:dyDescent="0.25">
      <c r="A687" s="150">
        <v>6600692</v>
      </c>
      <c r="B687" s="149" t="s">
        <v>1137</v>
      </c>
      <c r="C687" s="149" t="s">
        <v>458</v>
      </c>
    </row>
    <row r="688" spans="1:3" hidden="1" x14ac:dyDescent="0.25">
      <c r="A688" s="150">
        <v>6600693</v>
      </c>
      <c r="B688" s="149" t="s">
        <v>1138</v>
      </c>
      <c r="C688" s="149" t="s">
        <v>458</v>
      </c>
    </row>
    <row r="689" spans="1:3" hidden="1" x14ac:dyDescent="0.25">
      <c r="A689" s="150">
        <v>6600694</v>
      </c>
      <c r="B689" s="149" t="s">
        <v>1139</v>
      </c>
      <c r="C689" s="149" t="s">
        <v>458</v>
      </c>
    </row>
    <row r="690" spans="1:3" hidden="1" x14ac:dyDescent="0.25">
      <c r="A690" s="150">
        <v>6600695</v>
      </c>
      <c r="B690" s="149" t="s">
        <v>1140</v>
      </c>
      <c r="C690" s="149" t="s">
        <v>458</v>
      </c>
    </row>
    <row r="691" spans="1:3" hidden="1" x14ac:dyDescent="0.25">
      <c r="A691" s="150">
        <v>6600696</v>
      </c>
      <c r="B691" s="149" t="s">
        <v>1141</v>
      </c>
      <c r="C691" s="149" t="s">
        <v>458</v>
      </c>
    </row>
    <row r="692" spans="1:3" hidden="1" x14ac:dyDescent="0.25">
      <c r="A692" s="150">
        <v>6600697</v>
      </c>
      <c r="B692" s="149" t="s">
        <v>1142</v>
      </c>
      <c r="C692" s="149" t="s">
        <v>458</v>
      </c>
    </row>
    <row r="693" spans="1:3" hidden="1" x14ac:dyDescent="0.25">
      <c r="A693" s="150">
        <v>6600698</v>
      </c>
      <c r="B693" s="149" t="s">
        <v>1143</v>
      </c>
      <c r="C693" s="149" t="s">
        <v>458</v>
      </c>
    </row>
    <row r="694" spans="1:3" hidden="1" x14ac:dyDescent="0.25">
      <c r="A694" s="150">
        <v>6600699</v>
      </c>
      <c r="B694" s="149" t="s">
        <v>1144</v>
      </c>
      <c r="C694" s="149" t="s">
        <v>458</v>
      </c>
    </row>
    <row r="695" spans="1:3" hidden="1" x14ac:dyDescent="0.25">
      <c r="A695" s="150">
        <v>6600700</v>
      </c>
      <c r="B695" s="149" t="s">
        <v>1145</v>
      </c>
      <c r="C695" s="149" t="s">
        <v>458</v>
      </c>
    </row>
    <row r="696" spans="1:3" hidden="1" x14ac:dyDescent="0.25">
      <c r="A696" s="150">
        <v>6600701</v>
      </c>
      <c r="B696" s="149" t="s">
        <v>1146</v>
      </c>
      <c r="C696" s="149" t="s">
        <v>458</v>
      </c>
    </row>
    <row r="697" spans="1:3" hidden="1" x14ac:dyDescent="0.25">
      <c r="A697" s="150">
        <v>6600702</v>
      </c>
      <c r="B697" s="149" t="s">
        <v>1147</v>
      </c>
      <c r="C697" s="149" t="s">
        <v>458</v>
      </c>
    </row>
    <row r="698" spans="1:3" hidden="1" x14ac:dyDescent="0.25">
      <c r="A698" s="150">
        <v>6600703</v>
      </c>
      <c r="B698" s="149" t="s">
        <v>1148</v>
      </c>
      <c r="C698" s="149" t="s">
        <v>458</v>
      </c>
    </row>
    <row r="699" spans="1:3" hidden="1" x14ac:dyDescent="0.25">
      <c r="A699" s="150">
        <v>6600704</v>
      </c>
      <c r="B699" s="149" t="s">
        <v>1149</v>
      </c>
      <c r="C699" s="149" t="s">
        <v>458</v>
      </c>
    </row>
    <row r="700" spans="1:3" hidden="1" x14ac:dyDescent="0.25">
      <c r="A700" s="150">
        <v>6600705</v>
      </c>
      <c r="B700" s="149" t="s">
        <v>1150</v>
      </c>
      <c r="C700" s="149" t="s">
        <v>1151</v>
      </c>
    </row>
    <row r="701" spans="1:3" hidden="1" x14ac:dyDescent="0.25">
      <c r="A701" s="150">
        <v>6600706</v>
      </c>
      <c r="B701" s="149" t="s">
        <v>1152</v>
      </c>
      <c r="C701" s="149" t="s">
        <v>458</v>
      </c>
    </row>
    <row r="702" spans="1:3" hidden="1" x14ac:dyDescent="0.25">
      <c r="A702" s="150">
        <v>6600707</v>
      </c>
      <c r="B702" s="149" t="s">
        <v>1153</v>
      </c>
      <c r="C702" s="149" t="s">
        <v>458</v>
      </c>
    </row>
    <row r="703" spans="1:3" hidden="1" x14ac:dyDescent="0.25">
      <c r="A703" s="150">
        <v>6600708</v>
      </c>
      <c r="B703" s="149" t="s">
        <v>1154</v>
      </c>
      <c r="C703" s="149" t="s">
        <v>458</v>
      </c>
    </row>
    <row r="704" spans="1:3" hidden="1" x14ac:dyDescent="0.25">
      <c r="A704" s="150">
        <v>6600709</v>
      </c>
      <c r="B704" s="149" t="s">
        <v>1155</v>
      </c>
      <c r="C704" s="149" t="s">
        <v>458</v>
      </c>
    </row>
    <row r="705" spans="1:3" hidden="1" x14ac:dyDescent="0.25">
      <c r="A705" s="150">
        <v>6600710</v>
      </c>
      <c r="B705" s="149" t="s">
        <v>1156</v>
      </c>
      <c r="C705" s="149" t="s">
        <v>458</v>
      </c>
    </row>
    <row r="706" spans="1:3" hidden="1" x14ac:dyDescent="0.25">
      <c r="A706" s="150">
        <v>6600711</v>
      </c>
      <c r="B706" s="149" t="s">
        <v>1157</v>
      </c>
      <c r="C706" s="149" t="s">
        <v>458</v>
      </c>
    </row>
    <row r="707" spans="1:3" hidden="1" x14ac:dyDescent="0.25">
      <c r="A707" s="150">
        <v>6600712</v>
      </c>
      <c r="B707" s="149" t="s">
        <v>1158</v>
      </c>
      <c r="C707" s="149" t="s">
        <v>458</v>
      </c>
    </row>
    <row r="708" spans="1:3" hidden="1" x14ac:dyDescent="0.25">
      <c r="A708" s="150">
        <v>6600713</v>
      </c>
      <c r="B708" s="149" t="s">
        <v>1159</v>
      </c>
      <c r="C708" s="149" t="s">
        <v>1151</v>
      </c>
    </row>
    <row r="709" spans="1:3" hidden="1" x14ac:dyDescent="0.25">
      <c r="A709" s="150">
        <v>6600714</v>
      </c>
      <c r="B709" s="149" t="s">
        <v>1160</v>
      </c>
      <c r="C709" s="149" t="s">
        <v>458</v>
      </c>
    </row>
    <row r="710" spans="1:3" hidden="1" x14ac:dyDescent="0.25">
      <c r="A710" s="150">
        <v>6600715</v>
      </c>
      <c r="B710" s="149" t="s">
        <v>1161</v>
      </c>
      <c r="C710" s="149" t="s">
        <v>458</v>
      </c>
    </row>
    <row r="711" spans="1:3" hidden="1" x14ac:dyDescent="0.25">
      <c r="A711" s="150">
        <v>6600716</v>
      </c>
      <c r="B711" s="149" t="s">
        <v>1162</v>
      </c>
      <c r="C711" s="149" t="s">
        <v>458</v>
      </c>
    </row>
    <row r="712" spans="1:3" hidden="1" x14ac:dyDescent="0.25">
      <c r="A712" s="150">
        <v>6600720</v>
      </c>
      <c r="B712" s="149" t="s">
        <v>1163</v>
      </c>
      <c r="C712" s="149" t="s">
        <v>1164</v>
      </c>
    </row>
    <row r="713" spans="1:3" hidden="1" x14ac:dyDescent="0.25">
      <c r="A713" s="150">
        <v>6600721</v>
      </c>
      <c r="B713" s="149" t="s">
        <v>1165</v>
      </c>
      <c r="C713" s="149" t="s">
        <v>474</v>
      </c>
    </row>
    <row r="714" spans="1:3" hidden="1" x14ac:dyDescent="0.25">
      <c r="A714" s="150">
        <v>6600722</v>
      </c>
      <c r="B714" s="149" t="s">
        <v>1166</v>
      </c>
      <c r="C714" s="149" t="s">
        <v>474</v>
      </c>
    </row>
    <row r="715" spans="1:3" hidden="1" x14ac:dyDescent="0.25">
      <c r="A715" s="150">
        <v>6600723</v>
      </c>
      <c r="B715" s="149" t="s">
        <v>1167</v>
      </c>
      <c r="C715" s="149" t="s">
        <v>458</v>
      </c>
    </row>
    <row r="716" spans="1:3" hidden="1" x14ac:dyDescent="0.25">
      <c r="A716" s="150">
        <v>6600730</v>
      </c>
      <c r="B716" s="149" t="s">
        <v>1168</v>
      </c>
      <c r="C716" s="149" t="s">
        <v>482</v>
      </c>
    </row>
    <row r="717" spans="1:3" hidden="1" x14ac:dyDescent="0.25">
      <c r="A717" s="150">
        <v>6600731</v>
      </c>
      <c r="B717" s="149" t="s">
        <v>1169</v>
      </c>
      <c r="C717" s="149" t="s">
        <v>458</v>
      </c>
    </row>
    <row r="718" spans="1:3" hidden="1" x14ac:dyDescent="0.25">
      <c r="A718" s="150">
        <v>6600732</v>
      </c>
      <c r="B718" s="149" t="s">
        <v>1170</v>
      </c>
      <c r="C718" s="149" t="s">
        <v>458</v>
      </c>
    </row>
    <row r="719" spans="1:3" hidden="1" x14ac:dyDescent="0.25">
      <c r="A719" s="150">
        <v>6600740</v>
      </c>
      <c r="B719" s="149" t="s">
        <v>1171</v>
      </c>
      <c r="C719" s="149" t="s">
        <v>458</v>
      </c>
    </row>
    <row r="720" spans="1:3" hidden="1" x14ac:dyDescent="0.25">
      <c r="A720" s="150">
        <v>6600750</v>
      </c>
      <c r="B720" s="149" t="s">
        <v>1172</v>
      </c>
      <c r="C720" s="149" t="s">
        <v>458</v>
      </c>
    </row>
    <row r="721" spans="1:3" hidden="1" x14ac:dyDescent="0.25">
      <c r="A721" s="150">
        <v>6600751</v>
      </c>
      <c r="B721" s="149" t="s">
        <v>1173</v>
      </c>
      <c r="C721" s="149" t="s">
        <v>1151</v>
      </c>
    </row>
    <row r="722" spans="1:3" hidden="1" x14ac:dyDescent="0.25">
      <c r="A722" s="150">
        <v>6600752</v>
      </c>
      <c r="B722" s="149" t="s">
        <v>1174</v>
      </c>
      <c r="C722" s="149" t="s">
        <v>474</v>
      </c>
    </row>
    <row r="723" spans="1:3" hidden="1" x14ac:dyDescent="0.25">
      <c r="A723" s="150">
        <v>6600760</v>
      </c>
      <c r="B723" s="149" t="s">
        <v>1175</v>
      </c>
      <c r="C723" s="149" t="s">
        <v>458</v>
      </c>
    </row>
    <row r="724" spans="1:3" hidden="1" x14ac:dyDescent="0.25">
      <c r="A724" s="150">
        <v>6600771</v>
      </c>
      <c r="B724" s="149" t="s">
        <v>1176</v>
      </c>
      <c r="C724" s="149" t="s">
        <v>458</v>
      </c>
    </row>
    <row r="725" spans="1:3" hidden="1" x14ac:dyDescent="0.25">
      <c r="A725" s="150">
        <v>6600772</v>
      </c>
      <c r="B725" s="149" t="s">
        <v>1177</v>
      </c>
      <c r="C725" s="149" t="s">
        <v>458</v>
      </c>
    </row>
    <row r="726" spans="1:3" hidden="1" x14ac:dyDescent="0.25">
      <c r="A726" s="150">
        <v>6600780</v>
      </c>
      <c r="B726" s="149" t="s">
        <v>1178</v>
      </c>
      <c r="C726" s="149" t="s">
        <v>458</v>
      </c>
    </row>
    <row r="727" spans="1:3" x14ac:dyDescent="0.25">
      <c r="A727" s="150">
        <v>6600781</v>
      </c>
      <c r="B727" s="149" t="s">
        <v>1179</v>
      </c>
      <c r="C727" s="149" t="s">
        <v>458</v>
      </c>
    </row>
    <row r="728" spans="1:3" hidden="1" x14ac:dyDescent="0.25">
      <c r="A728" s="150">
        <v>6600782</v>
      </c>
      <c r="B728" s="149" t="s">
        <v>1180</v>
      </c>
      <c r="C728" s="149" t="s">
        <v>458</v>
      </c>
    </row>
    <row r="729" spans="1:3" hidden="1" x14ac:dyDescent="0.25">
      <c r="A729" s="150">
        <v>6600790</v>
      </c>
      <c r="B729" s="149" t="s">
        <v>1181</v>
      </c>
      <c r="C729" s="149" t="s">
        <v>458</v>
      </c>
    </row>
    <row r="730" spans="1:3" hidden="1" x14ac:dyDescent="0.25">
      <c r="A730" s="150">
        <v>6600792</v>
      </c>
      <c r="B730" s="149" t="s">
        <v>1182</v>
      </c>
      <c r="C730" s="149" t="s">
        <v>1183</v>
      </c>
    </row>
    <row r="731" spans="1:3" hidden="1" x14ac:dyDescent="0.25">
      <c r="A731" s="150">
        <v>6600800</v>
      </c>
      <c r="B731" s="149" t="s">
        <v>1184</v>
      </c>
      <c r="C731" s="149" t="s">
        <v>482</v>
      </c>
    </row>
    <row r="732" spans="1:3" hidden="1" x14ac:dyDescent="0.25">
      <c r="A732" s="150">
        <v>6600801</v>
      </c>
      <c r="B732" s="149" t="s">
        <v>1185</v>
      </c>
      <c r="C732" s="149" t="s">
        <v>482</v>
      </c>
    </row>
    <row r="733" spans="1:3" hidden="1" x14ac:dyDescent="0.25">
      <c r="A733" s="150">
        <v>6600802</v>
      </c>
      <c r="B733" s="149" t="s">
        <v>1186</v>
      </c>
      <c r="C733" s="149" t="s">
        <v>482</v>
      </c>
    </row>
    <row r="734" spans="1:3" hidden="1" x14ac:dyDescent="0.25">
      <c r="A734" s="150">
        <v>6600803</v>
      </c>
      <c r="B734" s="149" t="s">
        <v>1187</v>
      </c>
      <c r="C734" s="149" t="s">
        <v>482</v>
      </c>
    </row>
    <row r="735" spans="1:3" hidden="1" x14ac:dyDescent="0.25">
      <c r="A735" s="150">
        <v>6600804</v>
      </c>
      <c r="B735" s="149" t="s">
        <v>1188</v>
      </c>
      <c r="C735" s="149" t="s">
        <v>482</v>
      </c>
    </row>
    <row r="736" spans="1:3" hidden="1" x14ac:dyDescent="0.25">
      <c r="A736" s="150">
        <v>6600805</v>
      </c>
      <c r="B736" s="149" t="s">
        <v>1189</v>
      </c>
      <c r="C736" s="149" t="s">
        <v>482</v>
      </c>
    </row>
    <row r="737" spans="1:3" hidden="1" x14ac:dyDescent="0.25">
      <c r="A737" s="150">
        <v>6600806</v>
      </c>
      <c r="B737" s="149" t="s">
        <v>1190</v>
      </c>
      <c r="C737" s="149" t="s">
        <v>458</v>
      </c>
    </row>
    <row r="738" spans="1:3" hidden="1" x14ac:dyDescent="0.25">
      <c r="A738" s="150">
        <v>6600807</v>
      </c>
      <c r="B738" s="149" t="s">
        <v>1191</v>
      </c>
      <c r="C738" s="149" t="s">
        <v>458</v>
      </c>
    </row>
    <row r="739" spans="1:3" hidden="1" x14ac:dyDescent="0.25">
      <c r="A739" s="150">
        <v>6600810</v>
      </c>
      <c r="B739" s="149" t="s">
        <v>1192</v>
      </c>
      <c r="C739" s="149" t="s">
        <v>1193</v>
      </c>
    </row>
    <row r="740" spans="1:3" hidden="1" x14ac:dyDescent="0.25">
      <c r="A740" s="150">
        <v>6600811</v>
      </c>
      <c r="B740" s="149" t="s">
        <v>1194</v>
      </c>
      <c r="C740" s="149" t="s">
        <v>458</v>
      </c>
    </row>
    <row r="741" spans="1:3" hidden="1" x14ac:dyDescent="0.25">
      <c r="A741" s="150">
        <v>6600812</v>
      </c>
      <c r="B741" s="149" t="s">
        <v>1195</v>
      </c>
      <c r="C741" s="149" t="s">
        <v>1196</v>
      </c>
    </row>
    <row r="742" spans="1:3" hidden="1" x14ac:dyDescent="0.25">
      <c r="A742" s="150">
        <v>6600813</v>
      </c>
      <c r="B742" s="149" t="s">
        <v>1197</v>
      </c>
      <c r="C742" s="149" t="s">
        <v>1196</v>
      </c>
    </row>
    <row r="743" spans="1:3" hidden="1" x14ac:dyDescent="0.25">
      <c r="A743" s="150">
        <v>6600814</v>
      </c>
      <c r="B743" s="149" t="s">
        <v>1198</v>
      </c>
      <c r="C743" s="149" t="s">
        <v>1199</v>
      </c>
    </row>
    <row r="744" spans="1:3" hidden="1" x14ac:dyDescent="0.25">
      <c r="A744" s="150">
        <v>6600815</v>
      </c>
      <c r="B744" s="149" t="s">
        <v>1200</v>
      </c>
      <c r="C744" s="149" t="s">
        <v>1199</v>
      </c>
    </row>
    <row r="745" spans="1:3" hidden="1" x14ac:dyDescent="0.25">
      <c r="A745" s="150">
        <v>6600816</v>
      </c>
      <c r="B745" s="149" t="s">
        <v>1201</v>
      </c>
      <c r="C745" s="149" t="s">
        <v>474</v>
      </c>
    </row>
    <row r="746" spans="1:3" hidden="1" x14ac:dyDescent="0.25">
      <c r="A746" s="150">
        <v>6600817</v>
      </c>
      <c r="B746" s="149" t="s">
        <v>1202</v>
      </c>
      <c r="C746" s="149" t="s">
        <v>474</v>
      </c>
    </row>
    <row r="747" spans="1:3" hidden="1" x14ac:dyDescent="0.25">
      <c r="A747" s="150">
        <v>6600818</v>
      </c>
      <c r="B747" s="149" t="s">
        <v>1203</v>
      </c>
      <c r="C747" s="149" t="s">
        <v>474</v>
      </c>
    </row>
    <row r="748" spans="1:3" hidden="1" x14ac:dyDescent="0.25">
      <c r="A748" s="150">
        <v>6600819</v>
      </c>
      <c r="B748" s="149" t="s">
        <v>1204</v>
      </c>
      <c r="C748" s="149" t="s">
        <v>474</v>
      </c>
    </row>
    <row r="749" spans="1:3" hidden="1" x14ac:dyDescent="0.25">
      <c r="A749" s="150">
        <v>6600820</v>
      </c>
      <c r="B749" s="149" t="s">
        <v>1205</v>
      </c>
      <c r="C749" s="149" t="s">
        <v>474</v>
      </c>
    </row>
    <row r="750" spans="1:3" hidden="1" x14ac:dyDescent="0.25">
      <c r="A750" s="150">
        <v>6600821</v>
      </c>
      <c r="B750" s="149" t="s">
        <v>1206</v>
      </c>
      <c r="C750" s="149" t="s">
        <v>474</v>
      </c>
    </row>
    <row r="751" spans="1:3" hidden="1" x14ac:dyDescent="0.25">
      <c r="A751" s="150">
        <v>6600822</v>
      </c>
      <c r="B751" s="149" t="s">
        <v>1207</v>
      </c>
      <c r="C751" s="149" t="s">
        <v>474</v>
      </c>
    </row>
    <row r="752" spans="1:3" hidden="1" x14ac:dyDescent="0.25">
      <c r="A752" s="150">
        <v>6600823</v>
      </c>
      <c r="B752" s="149" t="s">
        <v>1208</v>
      </c>
      <c r="C752" s="149" t="s">
        <v>474</v>
      </c>
    </row>
    <row r="753" spans="1:3" hidden="1" x14ac:dyDescent="0.25">
      <c r="A753" s="150">
        <v>6600824</v>
      </c>
      <c r="B753" s="149" t="s">
        <v>1209</v>
      </c>
      <c r="C753" s="149" t="s">
        <v>474</v>
      </c>
    </row>
    <row r="754" spans="1:3" hidden="1" x14ac:dyDescent="0.25">
      <c r="A754" s="150">
        <v>6600825</v>
      </c>
      <c r="B754" s="149" t="s">
        <v>1210</v>
      </c>
      <c r="C754" s="149" t="s">
        <v>474</v>
      </c>
    </row>
    <row r="755" spans="1:3" hidden="1" x14ac:dyDescent="0.25">
      <c r="A755" s="150">
        <v>6600826</v>
      </c>
      <c r="B755" s="149" t="s">
        <v>1211</v>
      </c>
      <c r="C755" s="149" t="s">
        <v>474</v>
      </c>
    </row>
    <row r="756" spans="1:3" hidden="1" x14ac:dyDescent="0.25">
      <c r="A756" s="150">
        <v>6600827</v>
      </c>
      <c r="B756" s="149" t="s">
        <v>1212</v>
      </c>
      <c r="C756" s="149" t="s">
        <v>474</v>
      </c>
    </row>
    <row r="757" spans="1:3" hidden="1" x14ac:dyDescent="0.25">
      <c r="A757" s="150">
        <v>6600828</v>
      </c>
      <c r="B757" s="149" t="s">
        <v>1213</v>
      </c>
      <c r="C757" s="149" t="s">
        <v>474</v>
      </c>
    </row>
    <row r="758" spans="1:3" hidden="1" x14ac:dyDescent="0.25">
      <c r="A758" s="150">
        <v>6600829</v>
      </c>
      <c r="B758" s="149" t="s">
        <v>1214</v>
      </c>
      <c r="C758" s="149" t="s">
        <v>474</v>
      </c>
    </row>
    <row r="759" spans="1:3" hidden="1" x14ac:dyDescent="0.25">
      <c r="A759" s="150">
        <v>6600830</v>
      </c>
      <c r="B759" s="149" t="s">
        <v>1215</v>
      </c>
      <c r="C759" s="149" t="s">
        <v>458</v>
      </c>
    </row>
    <row r="760" spans="1:3" hidden="1" x14ac:dyDescent="0.25">
      <c r="A760" s="150">
        <v>6600831</v>
      </c>
      <c r="B760" s="149" t="s">
        <v>1216</v>
      </c>
      <c r="C760" s="149" t="s">
        <v>1151</v>
      </c>
    </row>
    <row r="761" spans="1:3" hidden="1" x14ac:dyDescent="0.25">
      <c r="A761" s="150">
        <v>6600840</v>
      </c>
      <c r="B761" s="149" t="s">
        <v>1217</v>
      </c>
      <c r="C761" s="149" t="s">
        <v>482</v>
      </c>
    </row>
    <row r="762" spans="1:3" hidden="1" x14ac:dyDescent="0.25">
      <c r="A762" s="150">
        <v>6600841</v>
      </c>
      <c r="B762" s="149" t="s">
        <v>1218</v>
      </c>
      <c r="C762" s="149" t="s">
        <v>482</v>
      </c>
    </row>
    <row r="763" spans="1:3" hidden="1" x14ac:dyDescent="0.25">
      <c r="A763" s="150">
        <v>6600842</v>
      </c>
      <c r="B763" s="149" t="s">
        <v>1219</v>
      </c>
      <c r="C763" s="149" t="s">
        <v>482</v>
      </c>
    </row>
    <row r="764" spans="1:3" hidden="1" x14ac:dyDescent="0.25">
      <c r="A764" s="150">
        <v>6600843</v>
      </c>
      <c r="B764" s="149" t="s">
        <v>1220</v>
      </c>
      <c r="C764" s="149" t="s">
        <v>482</v>
      </c>
    </row>
    <row r="765" spans="1:3" hidden="1" x14ac:dyDescent="0.25">
      <c r="A765" s="150">
        <v>6600844</v>
      </c>
      <c r="B765" s="149" t="s">
        <v>1221</v>
      </c>
      <c r="C765" s="149" t="s">
        <v>482</v>
      </c>
    </row>
    <row r="766" spans="1:3" hidden="1" x14ac:dyDescent="0.25">
      <c r="A766" s="150">
        <v>6600845</v>
      </c>
      <c r="B766" s="149" t="s">
        <v>1222</v>
      </c>
      <c r="C766" s="149" t="s">
        <v>482</v>
      </c>
    </row>
    <row r="767" spans="1:3" hidden="1" x14ac:dyDescent="0.25">
      <c r="A767" s="150">
        <v>6600846</v>
      </c>
      <c r="B767" s="149" t="s">
        <v>1223</v>
      </c>
      <c r="C767" s="149" t="s">
        <v>482</v>
      </c>
    </row>
    <row r="768" spans="1:3" hidden="1" x14ac:dyDescent="0.25">
      <c r="A768" s="150">
        <v>6600847</v>
      </c>
      <c r="B768" s="149" t="s">
        <v>1224</v>
      </c>
      <c r="C768" s="149" t="s">
        <v>482</v>
      </c>
    </row>
    <row r="769" spans="1:3" hidden="1" x14ac:dyDescent="0.25">
      <c r="A769" s="150">
        <v>6600848</v>
      </c>
      <c r="B769" s="149" t="s">
        <v>1225</v>
      </c>
      <c r="C769" s="149" t="s">
        <v>482</v>
      </c>
    </row>
    <row r="770" spans="1:3" hidden="1" x14ac:dyDescent="0.25">
      <c r="A770" s="150">
        <v>6600849</v>
      </c>
      <c r="B770" s="149" t="s">
        <v>1226</v>
      </c>
      <c r="C770" s="149" t="s">
        <v>482</v>
      </c>
    </row>
    <row r="771" spans="1:3" hidden="1" x14ac:dyDescent="0.25">
      <c r="A771" s="150">
        <v>6600850</v>
      </c>
      <c r="B771" s="149" t="s">
        <v>1227</v>
      </c>
      <c r="C771" s="149" t="s">
        <v>482</v>
      </c>
    </row>
    <row r="772" spans="1:3" hidden="1" x14ac:dyDescent="0.25">
      <c r="A772" s="150">
        <v>6600851</v>
      </c>
      <c r="B772" s="149" t="s">
        <v>1228</v>
      </c>
      <c r="C772" s="149" t="s">
        <v>482</v>
      </c>
    </row>
    <row r="773" spans="1:3" hidden="1" x14ac:dyDescent="0.25">
      <c r="A773" s="150">
        <v>6600852</v>
      </c>
      <c r="B773" s="149" t="s">
        <v>1229</v>
      </c>
      <c r="C773" s="149" t="s">
        <v>482</v>
      </c>
    </row>
    <row r="774" spans="1:3" hidden="1" x14ac:dyDescent="0.25">
      <c r="A774" s="150">
        <v>6600853</v>
      </c>
      <c r="B774" s="149" t="s">
        <v>1230</v>
      </c>
      <c r="C774" s="149" t="s">
        <v>482</v>
      </c>
    </row>
    <row r="775" spans="1:3" hidden="1" x14ac:dyDescent="0.25">
      <c r="A775" s="150">
        <v>6600854</v>
      </c>
      <c r="B775" s="149" t="s">
        <v>1231</v>
      </c>
      <c r="C775" s="149" t="s">
        <v>482</v>
      </c>
    </row>
    <row r="776" spans="1:3" hidden="1" x14ac:dyDescent="0.25">
      <c r="A776" s="150">
        <v>6600855</v>
      </c>
      <c r="B776" s="149" t="s">
        <v>1232</v>
      </c>
      <c r="C776" s="149" t="s">
        <v>482</v>
      </c>
    </row>
    <row r="777" spans="1:3" hidden="1" x14ac:dyDescent="0.25">
      <c r="A777" s="150">
        <v>6600856</v>
      </c>
      <c r="B777" s="149" t="s">
        <v>1233</v>
      </c>
      <c r="C777" s="149" t="s">
        <v>482</v>
      </c>
    </row>
    <row r="778" spans="1:3" hidden="1" x14ac:dyDescent="0.25">
      <c r="A778" s="150">
        <v>6600857</v>
      </c>
      <c r="B778" s="149" t="s">
        <v>1234</v>
      </c>
      <c r="C778" s="149" t="s">
        <v>482</v>
      </c>
    </row>
    <row r="779" spans="1:3" hidden="1" x14ac:dyDescent="0.25">
      <c r="A779" s="150">
        <v>6600858</v>
      </c>
      <c r="B779" s="149" t="s">
        <v>1235</v>
      </c>
      <c r="C779" s="149" t="s">
        <v>482</v>
      </c>
    </row>
    <row r="780" spans="1:3" hidden="1" x14ac:dyDescent="0.25">
      <c r="A780" s="150">
        <v>6600859</v>
      </c>
      <c r="B780" s="149" t="s">
        <v>1236</v>
      </c>
      <c r="C780" s="149" t="s">
        <v>482</v>
      </c>
    </row>
    <row r="781" spans="1:3" hidden="1" x14ac:dyDescent="0.25">
      <c r="A781" s="150">
        <v>6600860</v>
      </c>
      <c r="B781" s="149" t="s">
        <v>1237</v>
      </c>
      <c r="C781" s="149" t="s">
        <v>482</v>
      </c>
    </row>
    <row r="782" spans="1:3" hidden="1" x14ac:dyDescent="0.25">
      <c r="A782" s="150">
        <v>6600861</v>
      </c>
      <c r="B782" s="149" t="s">
        <v>1238</v>
      </c>
      <c r="C782" s="149" t="s">
        <v>482</v>
      </c>
    </row>
    <row r="783" spans="1:3" hidden="1" x14ac:dyDescent="0.25">
      <c r="A783" s="150">
        <v>6600862</v>
      </c>
      <c r="B783" s="149" t="s">
        <v>1239</v>
      </c>
      <c r="C783" s="149" t="s">
        <v>482</v>
      </c>
    </row>
    <row r="784" spans="1:3" hidden="1" x14ac:dyDescent="0.25">
      <c r="A784" s="150">
        <v>6600863</v>
      </c>
      <c r="B784" s="149" t="s">
        <v>1240</v>
      </c>
      <c r="C784" s="149" t="s">
        <v>482</v>
      </c>
    </row>
    <row r="785" spans="1:3" hidden="1" x14ac:dyDescent="0.25">
      <c r="A785" s="150">
        <v>6600864</v>
      </c>
      <c r="B785" s="149" t="s">
        <v>1241</v>
      </c>
      <c r="C785" s="149" t="s">
        <v>482</v>
      </c>
    </row>
    <row r="786" spans="1:3" hidden="1" x14ac:dyDescent="0.25">
      <c r="A786" s="150">
        <v>6600865</v>
      </c>
      <c r="B786" s="149" t="s">
        <v>1242</v>
      </c>
      <c r="C786" s="149" t="s">
        <v>482</v>
      </c>
    </row>
    <row r="787" spans="1:3" hidden="1" x14ac:dyDescent="0.25">
      <c r="A787" s="150">
        <v>6600866</v>
      </c>
      <c r="B787" s="149" t="s">
        <v>1243</v>
      </c>
      <c r="C787" s="149" t="s">
        <v>482</v>
      </c>
    </row>
    <row r="788" spans="1:3" hidden="1" x14ac:dyDescent="0.25">
      <c r="A788" s="150">
        <v>6600867</v>
      </c>
      <c r="B788" s="149" t="s">
        <v>1244</v>
      </c>
      <c r="C788" s="149" t="s">
        <v>482</v>
      </c>
    </row>
    <row r="789" spans="1:3" hidden="1" x14ac:dyDescent="0.25">
      <c r="A789" s="150">
        <v>6600868</v>
      </c>
      <c r="B789" s="149" t="s">
        <v>1245</v>
      </c>
      <c r="C789" s="149" t="s">
        <v>482</v>
      </c>
    </row>
    <row r="790" spans="1:3" hidden="1" x14ac:dyDescent="0.25">
      <c r="A790" s="150">
        <v>6600869</v>
      </c>
      <c r="B790" s="149" t="s">
        <v>1246</v>
      </c>
      <c r="C790" s="149" t="s">
        <v>482</v>
      </c>
    </row>
    <row r="791" spans="1:3" hidden="1" x14ac:dyDescent="0.25">
      <c r="A791" s="150">
        <v>6600870</v>
      </c>
      <c r="B791" s="149" t="s">
        <v>1247</v>
      </c>
      <c r="C791" s="149" t="s">
        <v>482</v>
      </c>
    </row>
    <row r="792" spans="1:3" hidden="1" x14ac:dyDescent="0.25">
      <c r="A792" s="150">
        <v>6600871</v>
      </c>
      <c r="B792" s="149" t="s">
        <v>1248</v>
      </c>
      <c r="C792" s="149" t="s">
        <v>482</v>
      </c>
    </row>
    <row r="793" spans="1:3" hidden="1" x14ac:dyDescent="0.25">
      <c r="A793" s="150">
        <v>6600872</v>
      </c>
      <c r="B793" s="149" t="s">
        <v>1249</v>
      </c>
      <c r="C793" s="149" t="s">
        <v>482</v>
      </c>
    </row>
    <row r="794" spans="1:3" hidden="1" x14ac:dyDescent="0.25">
      <c r="A794" s="150">
        <v>6600873</v>
      </c>
      <c r="B794" s="149" t="s">
        <v>1250</v>
      </c>
      <c r="C794" s="149" t="s">
        <v>482</v>
      </c>
    </row>
    <row r="795" spans="1:3" hidden="1" x14ac:dyDescent="0.25">
      <c r="A795" s="150">
        <v>6600874</v>
      </c>
      <c r="B795" s="149" t="s">
        <v>1251</v>
      </c>
      <c r="C795" s="149" t="s">
        <v>482</v>
      </c>
    </row>
    <row r="796" spans="1:3" hidden="1" x14ac:dyDescent="0.25">
      <c r="A796" s="150">
        <v>6600875</v>
      </c>
      <c r="B796" s="149" t="s">
        <v>1252</v>
      </c>
      <c r="C796" s="149" t="s">
        <v>482</v>
      </c>
    </row>
    <row r="797" spans="1:3" hidden="1" x14ac:dyDescent="0.25">
      <c r="A797" s="150">
        <v>6600876</v>
      </c>
      <c r="B797" s="149" t="s">
        <v>1253</v>
      </c>
      <c r="C797" s="149" t="s">
        <v>1193</v>
      </c>
    </row>
    <row r="798" spans="1:3" hidden="1" x14ac:dyDescent="0.25">
      <c r="A798" s="150">
        <v>6600877</v>
      </c>
      <c r="B798" s="149" t="s">
        <v>1254</v>
      </c>
      <c r="C798" s="149" t="s">
        <v>474</v>
      </c>
    </row>
    <row r="799" spans="1:3" hidden="1" x14ac:dyDescent="0.25">
      <c r="A799" s="150">
        <v>6600878</v>
      </c>
      <c r="B799" s="149" t="s">
        <v>1255</v>
      </c>
      <c r="C799" s="149" t="s">
        <v>458</v>
      </c>
    </row>
    <row r="800" spans="1:3" hidden="1" x14ac:dyDescent="0.25">
      <c r="A800" s="150">
        <v>6600880</v>
      </c>
      <c r="B800" s="149" t="s">
        <v>1256</v>
      </c>
      <c r="C800" s="149" t="s">
        <v>458</v>
      </c>
    </row>
    <row r="801" spans="1:3" hidden="1" x14ac:dyDescent="0.25">
      <c r="A801" s="150">
        <v>6600890</v>
      </c>
      <c r="B801" s="149" t="s">
        <v>1257</v>
      </c>
      <c r="C801" s="149" t="s">
        <v>1151</v>
      </c>
    </row>
    <row r="802" spans="1:3" hidden="1" x14ac:dyDescent="0.25">
      <c r="A802" s="150">
        <v>6600891</v>
      </c>
      <c r="B802" s="149" t="s">
        <v>1258</v>
      </c>
      <c r="C802" s="149" t="s">
        <v>474</v>
      </c>
    </row>
    <row r="803" spans="1:3" hidden="1" x14ac:dyDescent="0.25">
      <c r="A803" s="150">
        <v>6600900</v>
      </c>
      <c r="B803" s="149" t="s">
        <v>1259</v>
      </c>
      <c r="C803" s="149" t="s">
        <v>458</v>
      </c>
    </row>
    <row r="804" spans="1:3" hidden="1" x14ac:dyDescent="0.25">
      <c r="A804" s="150">
        <v>6600901</v>
      </c>
      <c r="B804" s="149" t="s">
        <v>1260</v>
      </c>
      <c r="C804" s="149" t="s">
        <v>458</v>
      </c>
    </row>
    <row r="805" spans="1:3" hidden="1" x14ac:dyDescent="0.25">
      <c r="A805" s="150">
        <v>6600910</v>
      </c>
      <c r="B805" s="149" t="s">
        <v>1261</v>
      </c>
      <c r="C805" s="149" t="s">
        <v>458</v>
      </c>
    </row>
    <row r="806" spans="1:3" hidden="1" x14ac:dyDescent="0.25">
      <c r="A806" s="150">
        <v>6600911</v>
      </c>
      <c r="B806" s="149" t="s">
        <v>1262</v>
      </c>
      <c r="C806" s="149" t="s">
        <v>458</v>
      </c>
    </row>
    <row r="807" spans="1:3" hidden="1" x14ac:dyDescent="0.25">
      <c r="A807" s="150">
        <v>6600912</v>
      </c>
      <c r="B807" s="149" t="s">
        <v>1263</v>
      </c>
      <c r="C807" s="149" t="s">
        <v>458</v>
      </c>
    </row>
    <row r="808" spans="1:3" hidden="1" x14ac:dyDescent="0.25">
      <c r="A808" s="150">
        <v>6600913</v>
      </c>
      <c r="B808" s="149" t="s">
        <v>1264</v>
      </c>
      <c r="C808" s="149" t="s">
        <v>474</v>
      </c>
    </row>
    <row r="809" spans="1:3" hidden="1" x14ac:dyDescent="0.25">
      <c r="A809" s="150">
        <v>6600914</v>
      </c>
      <c r="B809" s="149" t="s">
        <v>1265</v>
      </c>
      <c r="C809" s="149" t="s">
        <v>474</v>
      </c>
    </row>
    <row r="810" spans="1:3" hidden="1" x14ac:dyDescent="0.25">
      <c r="A810" s="150">
        <v>6600920</v>
      </c>
      <c r="B810" s="149" t="s">
        <v>1266</v>
      </c>
      <c r="C810" s="149" t="s">
        <v>458</v>
      </c>
    </row>
    <row r="811" spans="1:3" hidden="1" x14ac:dyDescent="0.25">
      <c r="A811" s="150">
        <v>6600930</v>
      </c>
      <c r="B811" s="149" t="s">
        <v>1267</v>
      </c>
      <c r="C811" s="149" t="s">
        <v>458</v>
      </c>
    </row>
    <row r="812" spans="1:3" hidden="1" x14ac:dyDescent="0.25">
      <c r="A812" s="150">
        <v>6600940</v>
      </c>
      <c r="B812" s="149" t="s">
        <v>1268</v>
      </c>
      <c r="C812" s="149" t="s">
        <v>458</v>
      </c>
    </row>
    <row r="813" spans="1:3" hidden="1" x14ac:dyDescent="0.25">
      <c r="A813" s="150">
        <v>6600941</v>
      </c>
      <c r="B813" s="149" t="s">
        <v>1269</v>
      </c>
      <c r="C813" s="149" t="s">
        <v>458</v>
      </c>
    </row>
    <row r="814" spans="1:3" hidden="1" x14ac:dyDescent="0.25">
      <c r="A814" s="150">
        <v>6600942</v>
      </c>
      <c r="B814" s="149" t="s">
        <v>1270</v>
      </c>
      <c r="C814" s="149" t="s">
        <v>458</v>
      </c>
    </row>
    <row r="815" spans="1:3" hidden="1" x14ac:dyDescent="0.25">
      <c r="A815" s="150">
        <v>6600950</v>
      </c>
      <c r="B815" s="149" t="s">
        <v>1271</v>
      </c>
      <c r="C815" s="149" t="s">
        <v>458</v>
      </c>
    </row>
    <row r="816" spans="1:3" hidden="1" x14ac:dyDescent="0.25">
      <c r="A816" s="150">
        <v>6600960</v>
      </c>
      <c r="B816" s="149" t="s">
        <v>1272</v>
      </c>
      <c r="C816" s="149" t="s">
        <v>458</v>
      </c>
    </row>
    <row r="817" spans="1:3" hidden="1" x14ac:dyDescent="0.25">
      <c r="A817" s="150">
        <v>6600970</v>
      </c>
      <c r="B817" s="149" t="s">
        <v>1273</v>
      </c>
      <c r="C817" s="149" t="s">
        <v>1274</v>
      </c>
    </row>
    <row r="818" spans="1:3" hidden="1" x14ac:dyDescent="0.25">
      <c r="A818" s="150">
        <v>6600980</v>
      </c>
      <c r="B818" s="149" t="s">
        <v>1275</v>
      </c>
      <c r="C818" s="149" t="s">
        <v>458</v>
      </c>
    </row>
    <row r="819" spans="1:3" hidden="1" x14ac:dyDescent="0.25">
      <c r="A819" s="150">
        <v>6600981</v>
      </c>
      <c r="B819" s="149" t="s">
        <v>1276</v>
      </c>
      <c r="C819" s="149" t="s">
        <v>458</v>
      </c>
    </row>
    <row r="820" spans="1:3" hidden="1" x14ac:dyDescent="0.25">
      <c r="A820" s="150">
        <v>6600982</v>
      </c>
      <c r="B820" s="149" t="s">
        <v>1277</v>
      </c>
      <c r="C820" s="149" t="s">
        <v>458</v>
      </c>
    </row>
    <row r="821" spans="1:3" hidden="1" x14ac:dyDescent="0.25">
      <c r="A821" s="150">
        <v>6600983</v>
      </c>
      <c r="B821" s="149" t="s">
        <v>1278</v>
      </c>
      <c r="C821" s="149" t="s">
        <v>458</v>
      </c>
    </row>
    <row r="822" spans="1:3" hidden="1" x14ac:dyDescent="0.25">
      <c r="A822" s="150">
        <v>6600990</v>
      </c>
      <c r="B822" s="149" t="s">
        <v>1279</v>
      </c>
      <c r="C822" s="149" t="s">
        <v>458</v>
      </c>
    </row>
    <row r="823" spans="1:3" hidden="1" x14ac:dyDescent="0.25">
      <c r="A823" s="150">
        <v>6600991</v>
      </c>
      <c r="B823" s="149" t="s">
        <v>1280</v>
      </c>
      <c r="C823" s="149" t="s">
        <v>458</v>
      </c>
    </row>
    <row r="824" spans="1:3" hidden="1" x14ac:dyDescent="0.25">
      <c r="A824" s="150">
        <v>6601000</v>
      </c>
      <c r="B824" s="149" t="s">
        <v>1281</v>
      </c>
      <c r="C824" s="149" t="s">
        <v>474</v>
      </c>
    </row>
    <row r="825" spans="1:3" hidden="1" x14ac:dyDescent="0.25">
      <c r="A825" s="150">
        <v>6601001</v>
      </c>
      <c r="B825" s="149" t="s">
        <v>1282</v>
      </c>
      <c r="C825" s="149" t="s">
        <v>482</v>
      </c>
    </row>
    <row r="826" spans="1:3" hidden="1" x14ac:dyDescent="0.25">
      <c r="A826" s="150">
        <v>6601002</v>
      </c>
      <c r="B826" s="149" t="s">
        <v>1283</v>
      </c>
      <c r="C826" s="149" t="s">
        <v>482</v>
      </c>
    </row>
    <row r="827" spans="1:3" hidden="1" x14ac:dyDescent="0.25">
      <c r="A827" s="150">
        <v>6601003</v>
      </c>
      <c r="B827" s="149" t="s">
        <v>1279</v>
      </c>
      <c r="C827" s="149" t="s">
        <v>1274</v>
      </c>
    </row>
    <row r="828" spans="1:3" hidden="1" x14ac:dyDescent="0.25">
      <c r="A828" s="150">
        <v>6601004</v>
      </c>
      <c r="B828" s="149" t="s">
        <v>1284</v>
      </c>
      <c r="C828" s="149" t="s">
        <v>458</v>
      </c>
    </row>
    <row r="829" spans="1:3" hidden="1" x14ac:dyDescent="0.25">
      <c r="A829" s="150">
        <v>6601005</v>
      </c>
      <c r="B829" s="149" t="s">
        <v>1285</v>
      </c>
      <c r="C829" s="149" t="s">
        <v>482</v>
      </c>
    </row>
    <row r="830" spans="1:3" hidden="1" x14ac:dyDescent="0.25">
      <c r="A830" s="150">
        <v>6601010</v>
      </c>
      <c r="B830" s="149" t="s">
        <v>1286</v>
      </c>
      <c r="C830" s="149" t="s">
        <v>482</v>
      </c>
    </row>
    <row r="831" spans="1:3" hidden="1" x14ac:dyDescent="0.25">
      <c r="A831" s="150">
        <v>6601011</v>
      </c>
      <c r="B831" s="149" t="s">
        <v>1287</v>
      </c>
      <c r="C831" s="149" t="s">
        <v>482</v>
      </c>
    </row>
    <row r="832" spans="1:3" hidden="1" x14ac:dyDescent="0.25">
      <c r="A832" s="150">
        <v>6601012</v>
      </c>
      <c r="B832" s="149" t="s">
        <v>1288</v>
      </c>
      <c r="C832" s="149" t="s">
        <v>482</v>
      </c>
    </row>
    <row r="833" spans="1:3" hidden="1" x14ac:dyDescent="0.25">
      <c r="A833" s="150">
        <v>6601013</v>
      </c>
      <c r="B833" s="149" t="s">
        <v>1289</v>
      </c>
      <c r="C833" s="149" t="s">
        <v>482</v>
      </c>
    </row>
    <row r="834" spans="1:3" hidden="1" x14ac:dyDescent="0.25">
      <c r="A834" s="150">
        <v>6601014</v>
      </c>
      <c r="B834" s="149" t="s">
        <v>1290</v>
      </c>
      <c r="C834" s="149" t="s">
        <v>482</v>
      </c>
    </row>
    <row r="835" spans="1:3" hidden="1" x14ac:dyDescent="0.25">
      <c r="A835" s="150">
        <v>6601020</v>
      </c>
      <c r="B835" s="149" t="s">
        <v>948</v>
      </c>
      <c r="C835" s="149" t="s">
        <v>482</v>
      </c>
    </row>
    <row r="836" spans="1:3" hidden="1" x14ac:dyDescent="0.25">
      <c r="A836" s="150">
        <v>6601021</v>
      </c>
      <c r="B836" s="149" t="s">
        <v>1291</v>
      </c>
      <c r="C836" s="149" t="s">
        <v>482</v>
      </c>
    </row>
    <row r="837" spans="1:3" hidden="1" x14ac:dyDescent="0.25">
      <c r="A837" s="150">
        <v>6601022</v>
      </c>
      <c r="B837" s="149" t="s">
        <v>1292</v>
      </c>
      <c r="C837" s="149" t="s">
        <v>482</v>
      </c>
    </row>
    <row r="838" spans="1:3" hidden="1" x14ac:dyDescent="0.25">
      <c r="A838" s="150">
        <v>6601023</v>
      </c>
      <c r="B838" s="149" t="s">
        <v>916</v>
      </c>
      <c r="C838" s="149" t="s">
        <v>482</v>
      </c>
    </row>
    <row r="839" spans="1:3" hidden="1" x14ac:dyDescent="0.25">
      <c r="A839" s="150">
        <v>6601024</v>
      </c>
      <c r="B839" s="149" t="s">
        <v>890</v>
      </c>
      <c r="C839" s="149" t="s">
        <v>482</v>
      </c>
    </row>
    <row r="840" spans="1:3" hidden="1" x14ac:dyDescent="0.25">
      <c r="A840" s="150">
        <v>6601025</v>
      </c>
      <c r="B840" s="149" t="s">
        <v>896</v>
      </c>
      <c r="C840" s="149" t="s">
        <v>482</v>
      </c>
    </row>
    <row r="841" spans="1:3" hidden="1" x14ac:dyDescent="0.25">
      <c r="A841" s="150">
        <v>6601026</v>
      </c>
      <c r="B841" s="149" t="s">
        <v>897</v>
      </c>
      <c r="C841" s="149" t="s">
        <v>482</v>
      </c>
    </row>
    <row r="842" spans="1:3" hidden="1" x14ac:dyDescent="0.25">
      <c r="A842" s="150">
        <v>6601027</v>
      </c>
      <c r="B842" s="149" t="s">
        <v>718</v>
      </c>
      <c r="C842" s="149" t="s">
        <v>482</v>
      </c>
    </row>
    <row r="843" spans="1:3" hidden="1" x14ac:dyDescent="0.25">
      <c r="A843" s="150">
        <v>6601028</v>
      </c>
      <c r="B843" s="149" t="s">
        <v>1293</v>
      </c>
      <c r="C843" s="149" t="s">
        <v>482</v>
      </c>
    </row>
    <row r="844" spans="1:3" hidden="1" x14ac:dyDescent="0.25">
      <c r="A844" s="150">
        <v>6601029</v>
      </c>
      <c r="B844" s="149" t="s">
        <v>1294</v>
      </c>
      <c r="C844" s="149" t="s">
        <v>482</v>
      </c>
    </row>
    <row r="845" spans="1:3" hidden="1" x14ac:dyDescent="0.25">
      <c r="A845" s="150">
        <v>6601030</v>
      </c>
      <c r="B845" s="149" t="s">
        <v>1295</v>
      </c>
      <c r="C845" s="149" t="s">
        <v>482</v>
      </c>
    </row>
    <row r="846" spans="1:3" hidden="1" x14ac:dyDescent="0.25">
      <c r="A846" s="150">
        <v>6601031</v>
      </c>
      <c r="B846" s="149" t="s">
        <v>1296</v>
      </c>
      <c r="C846" s="149" t="s">
        <v>482</v>
      </c>
    </row>
    <row r="847" spans="1:3" hidden="1" x14ac:dyDescent="0.25">
      <c r="A847" s="150">
        <v>6601032</v>
      </c>
      <c r="B847" s="149" t="s">
        <v>1297</v>
      </c>
      <c r="C847" s="149" t="s">
        <v>482</v>
      </c>
    </row>
    <row r="848" spans="1:3" hidden="1" x14ac:dyDescent="0.25">
      <c r="A848" s="150">
        <v>6601033</v>
      </c>
      <c r="B848" s="149" t="s">
        <v>1298</v>
      </c>
      <c r="C848" s="149" t="s">
        <v>482</v>
      </c>
    </row>
    <row r="849" spans="1:3" hidden="1" x14ac:dyDescent="0.25">
      <c r="A849" s="150">
        <v>6601034</v>
      </c>
      <c r="B849" s="149" t="s">
        <v>1299</v>
      </c>
      <c r="C849" s="149" t="s">
        <v>482</v>
      </c>
    </row>
    <row r="850" spans="1:3" hidden="1" x14ac:dyDescent="0.25">
      <c r="A850" s="150">
        <v>6601040</v>
      </c>
      <c r="B850" s="149" t="s">
        <v>1300</v>
      </c>
      <c r="C850" s="149" t="s">
        <v>458</v>
      </c>
    </row>
    <row r="851" spans="1:3" hidden="1" x14ac:dyDescent="0.25">
      <c r="A851" s="150">
        <v>6601041</v>
      </c>
      <c r="B851" s="149" t="s">
        <v>1301</v>
      </c>
      <c r="C851" s="149" t="s">
        <v>458</v>
      </c>
    </row>
    <row r="852" spans="1:3" hidden="1" x14ac:dyDescent="0.25">
      <c r="A852" s="150">
        <v>6601042</v>
      </c>
      <c r="B852" s="149" t="s">
        <v>1302</v>
      </c>
      <c r="C852" s="149" t="s">
        <v>458</v>
      </c>
    </row>
    <row r="853" spans="1:3" hidden="1" x14ac:dyDescent="0.25">
      <c r="A853" s="150">
        <v>6601043</v>
      </c>
      <c r="B853" s="149" t="s">
        <v>1303</v>
      </c>
      <c r="C853" s="149" t="s">
        <v>458</v>
      </c>
    </row>
    <row r="854" spans="1:3" hidden="1" x14ac:dyDescent="0.25">
      <c r="A854" s="150">
        <v>6601044</v>
      </c>
      <c r="B854" s="149" t="s">
        <v>1304</v>
      </c>
      <c r="C854" s="149" t="s">
        <v>458</v>
      </c>
    </row>
    <row r="855" spans="1:3" hidden="1" x14ac:dyDescent="0.25">
      <c r="A855" s="150">
        <v>6601045</v>
      </c>
      <c r="B855" s="149" t="s">
        <v>1305</v>
      </c>
      <c r="C855" s="149" t="s">
        <v>458</v>
      </c>
    </row>
    <row r="856" spans="1:3" hidden="1" x14ac:dyDescent="0.25">
      <c r="A856" s="150">
        <v>6601046</v>
      </c>
      <c r="B856" s="149" t="s">
        <v>1306</v>
      </c>
      <c r="C856" s="149" t="s">
        <v>458</v>
      </c>
    </row>
    <row r="857" spans="1:3" hidden="1" x14ac:dyDescent="0.25">
      <c r="A857" s="150">
        <v>6601047</v>
      </c>
      <c r="B857" s="149" t="s">
        <v>1307</v>
      </c>
      <c r="C857" s="149" t="s">
        <v>458</v>
      </c>
    </row>
    <row r="858" spans="1:3" hidden="1" x14ac:dyDescent="0.25">
      <c r="A858" s="150">
        <v>6601048</v>
      </c>
      <c r="B858" s="149" t="s">
        <v>1308</v>
      </c>
      <c r="C858" s="149" t="s">
        <v>458</v>
      </c>
    </row>
    <row r="859" spans="1:3" hidden="1" x14ac:dyDescent="0.25">
      <c r="A859" s="150">
        <v>6601049</v>
      </c>
      <c r="B859" s="149" t="s">
        <v>1309</v>
      </c>
      <c r="C859" s="149" t="s">
        <v>458</v>
      </c>
    </row>
    <row r="860" spans="1:3" hidden="1" x14ac:dyDescent="0.25">
      <c r="A860" s="150">
        <v>6601050</v>
      </c>
      <c r="B860" s="149" t="s">
        <v>1310</v>
      </c>
      <c r="C860" s="149" t="s">
        <v>458</v>
      </c>
    </row>
    <row r="861" spans="1:3" hidden="1" x14ac:dyDescent="0.25">
      <c r="A861" s="150">
        <v>6601060</v>
      </c>
      <c r="B861" s="149" t="s">
        <v>1311</v>
      </c>
      <c r="C861" s="149" t="s">
        <v>458</v>
      </c>
    </row>
    <row r="862" spans="1:3" hidden="1" x14ac:dyDescent="0.25">
      <c r="A862" s="150">
        <v>6601061</v>
      </c>
      <c r="B862" s="149" t="s">
        <v>1312</v>
      </c>
      <c r="C862" s="149" t="s">
        <v>458</v>
      </c>
    </row>
    <row r="863" spans="1:3" hidden="1" x14ac:dyDescent="0.25">
      <c r="A863" s="150">
        <v>6601062</v>
      </c>
      <c r="B863" s="149" t="s">
        <v>1313</v>
      </c>
      <c r="C863" s="149" t="s">
        <v>458</v>
      </c>
    </row>
    <row r="864" spans="1:3" hidden="1" x14ac:dyDescent="0.25">
      <c r="A864" s="150">
        <v>6601063</v>
      </c>
      <c r="B864" s="149" t="s">
        <v>1314</v>
      </c>
      <c r="C864" s="149" t="s">
        <v>482</v>
      </c>
    </row>
    <row r="865" spans="1:3" hidden="1" x14ac:dyDescent="0.25">
      <c r="A865" s="150">
        <v>6601064</v>
      </c>
      <c r="B865" s="149" t="s">
        <v>1315</v>
      </c>
      <c r="C865" s="149" t="s">
        <v>482</v>
      </c>
    </row>
    <row r="866" spans="1:3" hidden="1" x14ac:dyDescent="0.25">
      <c r="A866" s="150">
        <v>6601065</v>
      </c>
      <c r="B866" s="149" t="s">
        <v>1316</v>
      </c>
      <c r="C866" s="149" t="s">
        <v>482</v>
      </c>
    </row>
    <row r="867" spans="1:3" hidden="1" x14ac:dyDescent="0.25">
      <c r="A867" s="150">
        <v>6601066</v>
      </c>
      <c r="B867" s="149" t="s">
        <v>1317</v>
      </c>
      <c r="C867" s="149" t="s">
        <v>482</v>
      </c>
    </row>
    <row r="868" spans="1:3" hidden="1" x14ac:dyDescent="0.25">
      <c r="A868" s="150">
        <v>6601067</v>
      </c>
      <c r="B868" s="149" t="s">
        <v>1318</v>
      </c>
      <c r="C868" s="149" t="s">
        <v>482</v>
      </c>
    </row>
    <row r="869" spans="1:3" hidden="1" x14ac:dyDescent="0.25">
      <c r="A869" s="150">
        <v>6601068</v>
      </c>
      <c r="B869" s="149" t="s">
        <v>1319</v>
      </c>
      <c r="C869" s="149" t="s">
        <v>482</v>
      </c>
    </row>
    <row r="870" spans="1:3" hidden="1" x14ac:dyDescent="0.25">
      <c r="A870" s="150">
        <v>6601069</v>
      </c>
      <c r="B870" s="149" t="s">
        <v>1320</v>
      </c>
      <c r="C870" s="149" t="s">
        <v>482</v>
      </c>
    </row>
    <row r="871" spans="1:3" hidden="1" x14ac:dyDescent="0.25">
      <c r="A871" s="150">
        <v>6601070</v>
      </c>
      <c r="B871" s="149" t="s">
        <v>1321</v>
      </c>
      <c r="C871" s="149" t="s">
        <v>482</v>
      </c>
    </row>
    <row r="872" spans="1:3" hidden="1" x14ac:dyDescent="0.25">
      <c r="A872" s="150">
        <v>6601071</v>
      </c>
      <c r="B872" s="149" t="s">
        <v>1322</v>
      </c>
      <c r="C872" s="149" t="s">
        <v>482</v>
      </c>
    </row>
    <row r="873" spans="1:3" hidden="1" x14ac:dyDescent="0.25">
      <c r="A873" s="150">
        <v>6601072</v>
      </c>
      <c r="B873" s="149" t="s">
        <v>1323</v>
      </c>
      <c r="C873" s="149" t="s">
        <v>482</v>
      </c>
    </row>
    <row r="874" spans="1:3" hidden="1" x14ac:dyDescent="0.25">
      <c r="A874" s="150">
        <v>6601073</v>
      </c>
      <c r="B874" s="149" t="s">
        <v>1324</v>
      </c>
      <c r="C874" s="149" t="s">
        <v>482</v>
      </c>
    </row>
    <row r="875" spans="1:3" hidden="1" x14ac:dyDescent="0.25">
      <c r="A875" s="150">
        <v>6601074</v>
      </c>
      <c r="B875" s="149" t="s">
        <v>1325</v>
      </c>
      <c r="C875" s="149" t="s">
        <v>482</v>
      </c>
    </row>
    <row r="876" spans="1:3" hidden="1" x14ac:dyDescent="0.25">
      <c r="A876" s="150">
        <v>6601075</v>
      </c>
      <c r="B876" s="149" t="s">
        <v>1326</v>
      </c>
      <c r="C876" s="149" t="s">
        <v>482</v>
      </c>
    </row>
    <row r="877" spans="1:3" hidden="1" x14ac:dyDescent="0.25">
      <c r="A877" s="150">
        <v>6601076</v>
      </c>
      <c r="B877" s="149" t="s">
        <v>1327</v>
      </c>
      <c r="C877" s="149" t="s">
        <v>482</v>
      </c>
    </row>
    <row r="878" spans="1:3" hidden="1" x14ac:dyDescent="0.25">
      <c r="A878" s="150">
        <v>6601077</v>
      </c>
      <c r="B878" s="149" t="s">
        <v>1328</v>
      </c>
      <c r="C878" s="149" t="s">
        <v>482</v>
      </c>
    </row>
    <row r="879" spans="1:3" hidden="1" x14ac:dyDescent="0.25">
      <c r="A879" s="150">
        <v>6601078</v>
      </c>
      <c r="B879" s="149" t="s">
        <v>1329</v>
      </c>
      <c r="C879" s="149" t="s">
        <v>482</v>
      </c>
    </row>
    <row r="880" spans="1:3" hidden="1" x14ac:dyDescent="0.25">
      <c r="A880" s="150">
        <v>6601079</v>
      </c>
      <c r="B880" s="149" t="s">
        <v>1330</v>
      </c>
      <c r="C880" s="149" t="s">
        <v>482</v>
      </c>
    </row>
    <row r="881" spans="1:3" hidden="1" x14ac:dyDescent="0.25">
      <c r="A881" s="150">
        <v>6601080</v>
      </c>
      <c r="B881" s="149" t="s">
        <v>1331</v>
      </c>
      <c r="C881" s="149" t="s">
        <v>482</v>
      </c>
    </row>
    <row r="882" spans="1:3" hidden="1" x14ac:dyDescent="0.25">
      <c r="A882" s="150">
        <v>6601081</v>
      </c>
      <c r="B882" s="149" t="s">
        <v>1332</v>
      </c>
      <c r="C882" s="149" t="s">
        <v>482</v>
      </c>
    </row>
    <row r="883" spans="1:3" hidden="1" x14ac:dyDescent="0.25">
      <c r="A883" s="150">
        <v>6601082</v>
      </c>
      <c r="B883" s="149" t="s">
        <v>1333</v>
      </c>
      <c r="C883" s="149" t="s">
        <v>482</v>
      </c>
    </row>
    <row r="884" spans="1:3" hidden="1" x14ac:dyDescent="0.25">
      <c r="A884" s="150">
        <v>6601083</v>
      </c>
      <c r="B884" s="149" t="s">
        <v>1334</v>
      </c>
      <c r="C884" s="149" t="s">
        <v>482</v>
      </c>
    </row>
    <row r="885" spans="1:3" hidden="1" x14ac:dyDescent="0.25">
      <c r="A885" s="150">
        <v>6601084</v>
      </c>
      <c r="B885" s="149" t="s">
        <v>1335</v>
      </c>
      <c r="C885" s="149" t="s">
        <v>482</v>
      </c>
    </row>
    <row r="886" spans="1:3" hidden="1" x14ac:dyDescent="0.25">
      <c r="A886" s="150">
        <v>6601085</v>
      </c>
      <c r="B886" s="149" t="s">
        <v>1336</v>
      </c>
      <c r="C886" s="149" t="s">
        <v>482</v>
      </c>
    </row>
    <row r="887" spans="1:3" hidden="1" x14ac:dyDescent="0.25">
      <c r="A887" s="150">
        <v>6601086</v>
      </c>
      <c r="B887" s="149" t="s">
        <v>1337</v>
      </c>
      <c r="C887" s="149" t="s">
        <v>482</v>
      </c>
    </row>
    <row r="888" spans="1:3" hidden="1" x14ac:dyDescent="0.25">
      <c r="A888" s="150">
        <v>6601087</v>
      </c>
      <c r="B888" s="149" t="s">
        <v>1338</v>
      </c>
      <c r="C888" s="149" t="s">
        <v>482</v>
      </c>
    </row>
    <row r="889" spans="1:3" hidden="1" x14ac:dyDescent="0.25">
      <c r="A889" s="150">
        <v>6601088</v>
      </c>
      <c r="B889" s="149" t="s">
        <v>1339</v>
      </c>
      <c r="C889" s="149" t="s">
        <v>482</v>
      </c>
    </row>
    <row r="890" spans="1:3" hidden="1" x14ac:dyDescent="0.25">
      <c r="A890" s="150">
        <v>6601089</v>
      </c>
      <c r="B890" s="149" t="s">
        <v>1340</v>
      </c>
      <c r="C890" s="149" t="s">
        <v>482</v>
      </c>
    </row>
    <row r="891" spans="1:3" hidden="1" x14ac:dyDescent="0.25">
      <c r="A891" s="150">
        <v>6601090</v>
      </c>
      <c r="B891" s="149" t="s">
        <v>1341</v>
      </c>
      <c r="C891" s="149" t="s">
        <v>482</v>
      </c>
    </row>
    <row r="892" spans="1:3" hidden="1" x14ac:dyDescent="0.25">
      <c r="A892" s="150">
        <v>6601091</v>
      </c>
      <c r="B892" s="149" t="s">
        <v>1342</v>
      </c>
      <c r="C892" s="149" t="s">
        <v>482</v>
      </c>
    </row>
    <row r="893" spans="1:3" hidden="1" x14ac:dyDescent="0.25">
      <c r="A893" s="150">
        <v>6601092</v>
      </c>
      <c r="B893" s="149" t="s">
        <v>1343</v>
      </c>
      <c r="C893" s="149" t="s">
        <v>482</v>
      </c>
    </row>
    <row r="894" spans="1:3" hidden="1" x14ac:dyDescent="0.25">
      <c r="A894" s="150">
        <v>6601093</v>
      </c>
      <c r="B894" s="149" t="s">
        <v>1344</v>
      </c>
      <c r="C894" s="149" t="s">
        <v>482</v>
      </c>
    </row>
    <row r="895" spans="1:3" hidden="1" x14ac:dyDescent="0.25">
      <c r="A895" s="150">
        <v>6601094</v>
      </c>
      <c r="B895" s="149" t="s">
        <v>1345</v>
      </c>
      <c r="C895" s="149" t="s">
        <v>482</v>
      </c>
    </row>
    <row r="896" spans="1:3" hidden="1" x14ac:dyDescent="0.25">
      <c r="A896" s="150">
        <v>6601095</v>
      </c>
      <c r="B896" s="149" t="s">
        <v>1346</v>
      </c>
      <c r="C896" s="149" t="s">
        <v>482</v>
      </c>
    </row>
    <row r="897" spans="1:3" hidden="1" x14ac:dyDescent="0.25">
      <c r="A897" s="150">
        <v>6601096</v>
      </c>
      <c r="B897" s="149" t="s">
        <v>1347</v>
      </c>
      <c r="C897" s="149" t="s">
        <v>482</v>
      </c>
    </row>
    <row r="898" spans="1:3" hidden="1" x14ac:dyDescent="0.25">
      <c r="A898" s="150">
        <v>6601097</v>
      </c>
      <c r="B898" s="149" t="s">
        <v>1348</v>
      </c>
      <c r="C898" s="149" t="s">
        <v>482</v>
      </c>
    </row>
    <row r="899" spans="1:3" hidden="1" x14ac:dyDescent="0.25">
      <c r="A899" s="150">
        <v>6601098</v>
      </c>
      <c r="B899" s="149" t="s">
        <v>1349</v>
      </c>
      <c r="C899" s="149" t="s">
        <v>482</v>
      </c>
    </row>
    <row r="900" spans="1:3" hidden="1" x14ac:dyDescent="0.25">
      <c r="A900" s="150">
        <v>6601099</v>
      </c>
      <c r="B900" s="149" t="s">
        <v>1350</v>
      </c>
      <c r="C900" s="149" t="s">
        <v>482</v>
      </c>
    </row>
    <row r="901" spans="1:3" hidden="1" x14ac:dyDescent="0.25">
      <c r="A901" s="150">
        <v>6601100</v>
      </c>
      <c r="B901" s="149" t="s">
        <v>1351</v>
      </c>
      <c r="C901" s="149" t="s">
        <v>482</v>
      </c>
    </row>
    <row r="902" spans="1:3" hidden="1" x14ac:dyDescent="0.25">
      <c r="A902" s="150">
        <v>6601101</v>
      </c>
      <c r="B902" s="149" t="s">
        <v>1352</v>
      </c>
      <c r="C902" s="149" t="s">
        <v>482</v>
      </c>
    </row>
    <row r="903" spans="1:3" hidden="1" x14ac:dyDescent="0.25">
      <c r="A903" s="150">
        <v>6601102</v>
      </c>
      <c r="B903" s="149" t="s">
        <v>1353</v>
      </c>
      <c r="C903" s="149" t="s">
        <v>482</v>
      </c>
    </row>
    <row r="904" spans="1:3" hidden="1" x14ac:dyDescent="0.25">
      <c r="A904" s="150">
        <v>6601103</v>
      </c>
      <c r="B904" s="149" t="s">
        <v>1354</v>
      </c>
      <c r="C904" s="149" t="s">
        <v>482</v>
      </c>
    </row>
    <row r="905" spans="1:3" hidden="1" x14ac:dyDescent="0.25">
      <c r="A905" s="150">
        <v>6601104</v>
      </c>
      <c r="B905" s="149" t="s">
        <v>1355</v>
      </c>
      <c r="C905" s="149" t="s">
        <v>482</v>
      </c>
    </row>
    <row r="906" spans="1:3" hidden="1" x14ac:dyDescent="0.25">
      <c r="A906" s="150">
        <v>6601105</v>
      </c>
      <c r="B906" s="149" t="s">
        <v>1356</v>
      </c>
      <c r="C906" s="149" t="s">
        <v>458</v>
      </c>
    </row>
    <row r="907" spans="1:3" hidden="1" x14ac:dyDescent="0.25">
      <c r="A907" s="150">
        <v>6601106</v>
      </c>
      <c r="B907" s="149" t="s">
        <v>1357</v>
      </c>
      <c r="C907" s="149" t="s">
        <v>458</v>
      </c>
    </row>
    <row r="908" spans="1:3" hidden="1" x14ac:dyDescent="0.25">
      <c r="A908" s="150">
        <v>6601107</v>
      </c>
      <c r="B908" s="149" t="s">
        <v>1358</v>
      </c>
      <c r="C908" s="149" t="s">
        <v>458</v>
      </c>
    </row>
    <row r="909" spans="1:3" hidden="1" x14ac:dyDescent="0.25">
      <c r="A909" s="150">
        <v>6601108</v>
      </c>
      <c r="B909" s="149" t="s">
        <v>1359</v>
      </c>
      <c r="C909" s="149" t="s">
        <v>458</v>
      </c>
    </row>
    <row r="910" spans="1:3" hidden="1" x14ac:dyDescent="0.25">
      <c r="A910" s="150">
        <v>6601109</v>
      </c>
      <c r="B910" s="149" t="s">
        <v>1360</v>
      </c>
      <c r="C910" s="149" t="s">
        <v>482</v>
      </c>
    </row>
    <row r="911" spans="1:3" hidden="1" x14ac:dyDescent="0.25">
      <c r="A911" s="150">
        <v>6601110</v>
      </c>
      <c r="B911" s="149" t="s">
        <v>1361</v>
      </c>
      <c r="C911" s="149" t="s">
        <v>482</v>
      </c>
    </row>
    <row r="912" spans="1:3" hidden="1" x14ac:dyDescent="0.25">
      <c r="A912" s="150">
        <v>6601111</v>
      </c>
      <c r="B912" s="149" t="s">
        <v>1362</v>
      </c>
      <c r="C912" s="149" t="s">
        <v>482</v>
      </c>
    </row>
    <row r="913" spans="1:3" hidden="1" x14ac:dyDescent="0.25">
      <c r="A913" s="150">
        <v>6601112</v>
      </c>
      <c r="B913" s="149" t="s">
        <v>1363</v>
      </c>
      <c r="C913" s="149" t="s">
        <v>482</v>
      </c>
    </row>
    <row r="914" spans="1:3" hidden="1" x14ac:dyDescent="0.25">
      <c r="A914" s="150">
        <v>6601113</v>
      </c>
      <c r="B914" s="149" t="s">
        <v>1364</v>
      </c>
      <c r="C914" s="149" t="s">
        <v>482</v>
      </c>
    </row>
    <row r="915" spans="1:3" hidden="1" x14ac:dyDescent="0.25">
      <c r="A915" s="150">
        <v>6601114</v>
      </c>
      <c r="B915" s="149" t="s">
        <v>1365</v>
      </c>
      <c r="C915" s="149" t="s">
        <v>482</v>
      </c>
    </row>
    <row r="916" spans="1:3" hidden="1" x14ac:dyDescent="0.25">
      <c r="A916" s="150">
        <v>6601115</v>
      </c>
      <c r="B916" s="149" t="s">
        <v>1366</v>
      </c>
      <c r="C916" s="149" t="s">
        <v>482</v>
      </c>
    </row>
    <row r="917" spans="1:3" hidden="1" x14ac:dyDescent="0.25">
      <c r="A917" s="150">
        <v>6601116</v>
      </c>
      <c r="B917" s="149" t="s">
        <v>1367</v>
      </c>
      <c r="C917" s="149" t="s">
        <v>482</v>
      </c>
    </row>
    <row r="918" spans="1:3" hidden="1" x14ac:dyDescent="0.25">
      <c r="A918" s="150">
        <v>6601117</v>
      </c>
      <c r="B918" s="149" t="s">
        <v>1368</v>
      </c>
      <c r="C918" s="149" t="s">
        <v>482</v>
      </c>
    </row>
    <row r="919" spans="1:3" hidden="1" x14ac:dyDescent="0.25">
      <c r="A919" s="150">
        <v>6601118</v>
      </c>
      <c r="B919" s="149" t="s">
        <v>1369</v>
      </c>
      <c r="C919" s="149" t="s">
        <v>482</v>
      </c>
    </row>
    <row r="920" spans="1:3" hidden="1" x14ac:dyDescent="0.25">
      <c r="A920" s="150">
        <v>6601119</v>
      </c>
      <c r="B920" s="149" t="s">
        <v>1370</v>
      </c>
      <c r="C920" s="149" t="s">
        <v>482</v>
      </c>
    </row>
    <row r="921" spans="1:3" hidden="1" x14ac:dyDescent="0.25">
      <c r="A921" s="150">
        <v>6601120</v>
      </c>
      <c r="B921" s="149" t="s">
        <v>1371</v>
      </c>
      <c r="C921" s="149" t="s">
        <v>474</v>
      </c>
    </row>
    <row r="922" spans="1:3" hidden="1" x14ac:dyDescent="0.25">
      <c r="A922" s="150">
        <v>6601121</v>
      </c>
      <c r="B922" s="149" t="s">
        <v>1372</v>
      </c>
      <c r="C922" s="149" t="s">
        <v>482</v>
      </c>
    </row>
    <row r="923" spans="1:3" hidden="1" x14ac:dyDescent="0.25">
      <c r="A923" s="150">
        <v>6601122</v>
      </c>
      <c r="B923" s="149" t="s">
        <v>1373</v>
      </c>
      <c r="C923" s="149" t="s">
        <v>474</v>
      </c>
    </row>
    <row r="924" spans="1:3" hidden="1" x14ac:dyDescent="0.25">
      <c r="A924" s="150">
        <v>6601123</v>
      </c>
      <c r="B924" s="149" t="s">
        <v>1374</v>
      </c>
      <c r="C924" s="149" t="s">
        <v>482</v>
      </c>
    </row>
    <row r="925" spans="1:3" hidden="1" x14ac:dyDescent="0.25">
      <c r="A925" s="150">
        <v>6601124</v>
      </c>
      <c r="B925" s="149" t="s">
        <v>1375</v>
      </c>
      <c r="C925" s="149" t="s">
        <v>482</v>
      </c>
    </row>
    <row r="926" spans="1:3" hidden="1" x14ac:dyDescent="0.25">
      <c r="A926" s="150">
        <v>6601125</v>
      </c>
      <c r="B926" s="149" t="s">
        <v>1376</v>
      </c>
      <c r="C926" s="149" t="s">
        <v>482</v>
      </c>
    </row>
    <row r="927" spans="1:3" hidden="1" x14ac:dyDescent="0.25">
      <c r="A927" s="150">
        <v>6601126</v>
      </c>
      <c r="B927" s="149" t="s">
        <v>1377</v>
      </c>
      <c r="C927" s="149" t="s">
        <v>482</v>
      </c>
    </row>
    <row r="928" spans="1:3" hidden="1" x14ac:dyDescent="0.25">
      <c r="A928" s="150">
        <v>6601127</v>
      </c>
      <c r="B928" s="149" t="s">
        <v>1378</v>
      </c>
      <c r="C928" s="149" t="s">
        <v>482</v>
      </c>
    </row>
    <row r="929" spans="1:3" hidden="1" x14ac:dyDescent="0.25">
      <c r="A929" s="150">
        <v>6601128</v>
      </c>
      <c r="B929" s="149" t="s">
        <v>1379</v>
      </c>
      <c r="C929" s="149" t="s">
        <v>482</v>
      </c>
    </row>
    <row r="930" spans="1:3" hidden="1" x14ac:dyDescent="0.25">
      <c r="A930" s="150">
        <v>6601129</v>
      </c>
      <c r="B930" s="149" t="s">
        <v>1380</v>
      </c>
      <c r="C930" s="149" t="s">
        <v>482</v>
      </c>
    </row>
    <row r="931" spans="1:3" hidden="1" x14ac:dyDescent="0.25">
      <c r="A931" s="150">
        <v>6601130</v>
      </c>
      <c r="B931" s="149" t="s">
        <v>1375</v>
      </c>
      <c r="C931" s="149" t="s">
        <v>482</v>
      </c>
    </row>
    <row r="932" spans="1:3" hidden="1" x14ac:dyDescent="0.25">
      <c r="A932" s="150">
        <v>6601131</v>
      </c>
      <c r="B932" s="149" t="s">
        <v>1381</v>
      </c>
      <c r="C932" s="149" t="s">
        <v>482</v>
      </c>
    </row>
    <row r="933" spans="1:3" hidden="1" x14ac:dyDescent="0.25">
      <c r="A933" s="150">
        <v>6601132</v>
      </c>
      <c r="B933" s="149" t="s">
        <v>1382</v>
      </c>
      <c r="C933" s="149" t="s">
        <v>482</v>
      </c>
    </row>
    <row r="934" spans="1:3" hidden="1" x14ac:dyDescent="0.25">
      <c r="A934" s="150">
        <v>6601133</v>
      </c>
      <c r="B934" s="149" t="s">
        <v>1383</v>
      </c>
      <c r="C934" s="149" t="s">
        <v>482</v>
      </c>
    </row>
    <row r="935" spans="1:3" hidden="1" x14ac:dyDescent="0.25">
      <c r="A935" s="150">
        <v>6601134</v>
      </c>
      <c r="B935" s="149" t="s">
        <v>1384</v>
      </c>
      <c r="C935" s="149" t="s">
        <v>482</v>
      </c>
    </row>
    <row r="936" spans="1:3" hidden="1" x14ac:dyDescent="0.25">
      <c r="A936" s="150">
        <v>6601135</v>
      </c>
      <c r="B936" s="149" t="s">
        <v>1385</v>
      </c>
      <c r="C936" s="149" t="s">
        <v>482</v>
      </c>
    </row>
    <row r="937" spans="1:3" hidden="1" x14ac:dyDescent="0.25">
      <c r="A937" s="150">
        <v>6601136</v>
      </c>
      <c r="B937" s="149" t="s">
        <v>1386</v>
      </c>
      <c r="C937" s="149" t="s">
        <v>482</v>
      </c>
    </row>
    <row r="938" spans="1:3" hidden="1" x14ac:dyDescent="0.25">
      <c r="A938" s="150">
        <v>6601137</v>
      </c>
      <c r="B938" s="149" t="s">
        <v>1387</v>
      </c>
      <c r="C938" s="149" t="s">
        <v>482</v>
      </c>
    </row>
    <row r="939" spans="1:3" hidden="1" x14ac:dyDescent="0.25">
      <c r="A939" s="150">
        <v>6601138</v>
      </c>
      <c r="B939" s="149" t="s">
        <v>1388</v>
      </c>
      <c r="C939" s="149" t="s">
        <v>482</v>
      </c>
    </row>
    <row r="940" spans="1:3" hidden="1" x14ac:dyDescent="0.25">
      <c r="A940" s="150">
        <v>6601139</v>
      </c>
      <c r="B940" s="149" t="s">
        <v>1389</v>
      </c>
      <c r="C940" s="149" t="s">
        <v>482</v>
      </c>
    </row>
    <row r="941" spans="1:3" hidden="1" x14ac:dyDescent="0.25">
      <c r="A941" s="150">
        <v>6601140</v>
      </c>
      <c r="B941" s="149" t="s">
        <v>1390</v>
      </c>
      <c r="C941" s="149" t="s">
        <v>482</v>
      </c>
    </row>
    <row r="942" spans="1:3" hidden="1" x14ac:dyDescent="0.25">
      <c r="A942" s="150">
        <v>6601141</v>
      </c>
      <c r="B942" s="149" t="s">
        <v>1391</v>
      </c>
      <c r="C942" s="149" t="s">
        <v>482</v>
      </c>
    </row>
    <row r="943" spans="1:3" hidden="1" x14ac:dyDescent="0.25">
      <c r="A943" s="150">
        <v>6601142</v>
      </c>
      <c r="B943" s="149" t="s">
        <v>1392</v>
      </c>
      <c r="C943" s="149" t="s">
        <v>482</v>
      </c>
    </row>
    <row r="944" spans="1:3" hidden="1" x14ac:dyDescent="0.25">
      <c r="A944" s="150">
        <v>6601143</v>
      </c>
      <c r="B944" s="149" t="s">
        <v>1393</v>
      </c>
      <c r="C944" s="149" t="s">
        <v>482</v>
      </c>
    </row>
    <row r="945" spans="1:3" hidden="1" x14ac:dyDescent="0.25">
      <c r="A945" s="150">
        <v>6601144</v>
      </c>
      <c r="B945" s="149" t="s">
        <v>1394</v>
      </c>
      <c r="C945" s="149" t="s">
        <v>482</v>
      </c>
    </row>
    <row r="946" spans="1:3" hidden="1" x14ac:dyDescent="0.25">
      <c r="A946" s="150">
        <v>6601145</v>
      </c>
      <c r="B946" s="149" t="s">
        <v>1395</v>
      </c>
      <c r="C946" s="149" t="s">
        <v>482</v>
      </c>
    </row>
    <row r="947" spans="1:3" hidden="1" x14ac:dyDescent="0.25">
      <c r="A947" s="150">
        <v>6601146</v>
      </c>
      <c r="B947" s="149" t="s">
        <v>1396</v>
      </c>
      <c r="C947" s="149" t="s">
        <v>458</v>
      </c>
    </row>
    <row r="948" spans="1:3" hidden="1" x14ac:dyDescent="0.25">
      <c r="A948" s="150">
        <v>6601147</v>
      </c>
      <c r="B948" s="149" t="s">
        <v>1397</v>
      </c>
      <c r="C948" s="149" t="s">
        <v>482</v>
      </c>
    </row>
    <row r="949" spans="1:3" hidden="1" x14ac:dyDescent="0.25">
      <c r="A949" s="150">
        <v>6601148</v>
      </c>
      <c r="B949" s="149" t="s">
        <v>1398</v>
      </c>
      <c r="C949" s="149" t="s">
        <v>482</v>
      </c>
    </row>
    <row r="950" spans="1:3" hidden="1" x14ac:dyDescent="0.25">
      <c r="A950" s="150">
        <v>6601149</v>
      </c>
      <c r="B950" s="149" t="s">
        <v>1399</v>
      </c>
      <c r="C950" s="149" t="s">
        <v>482</v>
      </c>
    </row>
    <row r="951" spans="1:3" hidden="1" x14ac:dyDescent="0.25">
      <c r="A951" s="150">
        <v>6601150</v>
      </c>
      <c r="B951" s="149" t="s">
        <v>1400</v>
      </c>
      <c r="C951" s="149" t="s">
        <v>482</v>
      </c>
    </row>
    <row r="952" spans="1:3" hidden="1" x14ac:dyDescent="0.25">
      <c r="A952" s="150">
        <v>6601151</v>
      </c>
      <c r="B952" s="149" t="s">
        <v>1401</v>
      </c>
      <c r="C952" s="149" t="s">
        <v>482</v>
      </c>
    </row>
    <row r="953" spans="1:3" hidden="1" x14ac:dyDescent="0.25">
      <c r="A953" s="150">
        <v>6601152</v>
      </c>
      <c r="B953" s="149" t="s">
        <v>1402</v>
      </c>
      <c r="C953" s="149" t="s">
        <v>482</v>
      </c>
    </row>
    <row r="954" spans="1:3" hidden="1" x14ac:dyDescent="0.25">
      <c r="A954" s="150">
        <v>6601160</v>
      </c>
      <c r="B954" s="149" t="s">
        <v>1403</v>
      </c>
      <c r="C954" s="149" t="s">
        <v>1151</v>
      </c>
    </row>
    <row r="955" spans="1:3" hidden="1" x14ac:dyDescent="0.25">
      <c r="A955" s="150">
        <v>6601161</v>
      </c>
      <c r="B955" s="149" t="s">
        <v>1404</v>
      </c>
      <c r="C955" s="149" t="s">
        <v>482</v>
      </c>
    </row>
    <row r="956" spans="1:3" hidden="1" x14ac:dyDescent="0.25">
      <c r="A956" s="150">
        <v>6601162</v>
      </c>
      <c r="B956" s="149" t="s">
        <v>1405</v>
      </c>
      <c r="C956" s="149" t="s">
        <v>482</v>
      </c>
    </row>
    <row r="957" spans="1:3" hidden="1" x14ac:dyDescent="0.25">
      <c r="A957" s="150">
        <v>6601163</v>
      </c>
      <c r="B957" s="149" t="s">
        <v>1406</v>
      </c>
      <c r="C957" s="149" t="s">
        <v>482</v>
      </c>
    </row>
    <row r="958" spans="1:3" hidden="1" x14ac:dyDescent="0.25">
      <c r="A958" s="150">
        <v>6601164</v>
      </c>
      <c r="B958" s="149" t="s">
        <v>1407</v>
      </c>
      <c r="C958" s="149" t="s">
        <v>482</v>
      </c>
    </row>
    <row r="959" spans="1:3" hidden="1" x14ac:dyDescent="0.25">
      <c r="A959" s="150">
        <v>6601165</v>
      </c>
      <c r="B959" s="149" t="s">
        <v>1408</v>
      </c>
      <c r="C959" s="149" t="s">
        <v>482</v>
      </c>
    </row>
    <row r="960" spans="1:3" hidden="1" x14ac:dyDescent="0.25">
      <c r="A960" s="150">
        <v>6601166</v>
      </c>
      <c r="B960" s="149" t="s">
        <v>1409</v>
      </c>
      <c r="C960" s="149" t="s">
        <v>482</v>
      </c>
    </row>
    <row r="961" spans="1:3" hidden="1" x14ac:dyDescent="0.25">
      <c r="A961" s="150">
        <v>6601167</v>
      </c>
      <c r="B961" s="149" t="s">
        <v>1410</v>
      </c>
      <c r="C961" s="149" t="s">
        <v>482</v>
      </c>
    </row>
    <row r="962" spans="1:3" hidden="1" x14ac:dyDescent="0.25">
      <c r="A962" s="150">
        <v>6601168</v>
      </c>
      <c r="B962" s="149" t="s">
        <v>1411</v>
      </c>
      <c r="C962" s="149" t="s">
        <v>482</v>
      </c>
    </row>
    <row r="963" spans="1:3" hidden="1" x14ac:dyDescent="0.25">
      <c r="A963" s="150">
        <v>6601169</v>
      </c>
      <c r="B963" s="149" t="s">
        <v>1412</v>
      </c>
      <c r="C963" s="149" t="s">
        <v>482</v>
      </c>
    </row>
    <row r="964" spans="1:3" hidden="1" x14ac:dyDescent="0.25">
      <c r="A964" s="150">
        <v>6601170</v>
      </c>
      <c r="B964" s="149" t="s">
        <v>1413</v>
      </c>
      <c r="C964" s="149" t="s">
        <v>482</v>
      </c>
    </row>
    <row r="965" spans="1:3" hidden="1" x14ac:dyDescent="0.25">
      <c r="A965" s="150">
        <v>6601171</v>
      </c>
      <c r="B965" s="149" t="s">
        <v>1414</v>
      </c>
      <c r="C965" s="149" t="s">
        <v>1183</v>
      </c>
    </row>
    <row r="966" spans="1:3" hidden="1" x14ac:dyDescent="0.25">
      <c r="A966" s="150">
        <v>6601172</v>
      </c>
      <c r="B966" s="149" t="s">
        <v>1415</v>
      </c>
      <c r="C966" s="149" t="s">
        <v>1183</v>
      </c>
    </row>
    <row r="967" spans="1:3" hidden="1" x14ac:dyDescent="0.25">
      <c r="A967" s="150">
        <v>6601173</v>
      </c>
      <c r="B967" s="149" t="s">
        <v>1129</v>
      </c>
      <c r="C967" s="149" t="s">
        <v>1183</v>
      </c>
    </row>
    <row r="968" spans="1:3" hidden="1" x14ac:dyDescent="0.25">
      <c r="A968" s="150">
        <v>6601174</v>
      </c>
      <c r="B968" s="149" t="s">
        <v>1262</v>
      </c>
      <c r="C968" s="149" t="s">
        <v>1183</v>
      </c>
    </row>
    <row r="969" spans="1:3" hidden="1" x14ac:dyDescent="0.25">
      <c r="A969" s="150">
        <v>6601175</v>
      </c>
      <c r="B969" s="149" t="s">
        <v>1416</v>
      </c>
      <c r="C969" s="149" t="s">
        <v>1183</v>
      </c>
    </row>
    <row r="970" spans="1:3" hidden="1" x14ac:dyDescent="0.25">
      <c r="A970" s="150">
        <v>6601176</v>
      </c>
      <c r="B970" s="149" t="s">
        <v>1417</v>
      </c>
      <c r="C970" s="149" t="s">
        <v>458</v>
      </c>
    </row>
    <row r="971" spans="1:3" hidden="1" x14ac:dyDescent="0.25">
      <c r="A971" s="150">
        <v>6601177</v>
      </c>
      <c r="B971" s="149" t="s">
        <v>1418</v>
      </c>
      <c r="C971" s="149" t="s">
        <v>458</v>
      </c>
    </row>
    <row r="972" spans="1:3" hidden="1" x14ac:dyDescent="0.25">
      <c r="A972" s="150">
        <v>6601178</v>
      </c>
      <c r="B972" s="149" t="s">
        <v>1419</v>
      </c>
      <c r="C972" s="149" t="s">
        <v>458</v>
      </c>
    </row>
    <row r="973" spans="1:3" hidden="1" x14ac:dyDescent="0.25">
      <c r="A973" s="150">
        <v>6601179</v>
      </c>
      <c r="B973" s="149" t="s">
        <v>1420</v>
      </c>
      <c r="C973" s="149" t="s">
        <v>458</v>
      </c>
    </row>
    <row r="974" spans="1:3" hidden="1" x14ac:dyDescent="0.25">
      <c r="A974" s="150">
        <v>6601180</v>
      </c>
      <c r="B974" s="149" t="s">
        <v>1421</v>
      </c>
      <c r="C974" s="149" t="s">
        <v>482</v>
      </c>
    </row>
    <row r="975" spans="1:3" hidden="1" x14ac:dyDescent="0.25">
      <c r="A975" s="150">
        <v>6601190</v>
      </c>
      <c r="B975" s="149" t="s">
        <v>1422</v>
      </c>
      <c r="C975" s="149" t="s">
        <v>482</v>
      </c>
    </row>
    <row r="976" spans="1:3" hidden="1" x14ac:dyDescent="0.25">
      <c r="A976" s="150">
        <v>6601191</v>
      </c>
      <c r="B976" s="149" t="s">
        <v>1423</v>
      </c>
      <c r="C976" s="149" t="s">
        <v>482</v>
      </c>
    </row>
    <row r="977" spans="1:3" hidden="1" x14ac:dyDescent="0.25">
      <c r="A977" s="150">
        <v>6601192</v>
      </c>
      <c r="B977" s="149" t="s">
        <v>1424</v>
      </c>
      <c r="C977" s="149" t="s">
        <v>474</v>
      </c>
    </row>
    <row r="978" spans="1:3" hidden="1" x14ac:dyDescent="0.25">
      <c r="A978" s="150">
        <v>6601193</v>
      </c>
      <c r="B978" s="149" t="s">
        <v>1425</v>
      </c>
      <c r="C978" s="149" t="s">
        <v>458</v>
      </c>
    </row>
    <row r="979" spans="1:3" hidden="1" x14ac:dyDescent="0.25">
      <c r="A979" s="150">
        <v>6601194</v>
      </c>
      <c r="B979" s="149" t="s">
        <v>1426</v>
      </c>
      <c r="C979" s="149" t="s">
        <v>458</v>
      </c>
    </row>
    <row r="980" spans="1:3" hidden="1" x14ac:dyDescent="0.25">
      <c r="A980" s="150">
        <v>6601195</v>
      </c>
      <c r="B980" s="149" t="s">
        <v>1427</v>
      </c>
      <c r="C980" s="149" t="s">
        <v>458</v>
      </c>
    </row>
    <row r="981" spans="1:3" hidden="1" x14ac:dyDescent="0.25">
      <c r="A981" s="150">
        <v>6601196</v>
      </c>
      <c r="B981" s="149" t="s">
        <v>1428</v>
      </c>
      <c r="C981" s="149" t="s">
        <v>458</v>
      </c>
    </row>
    <row r="982" spans="1:3" hidden="1" x14ac:dyDescent="0.25">
      <c r="A982" s="150">
        <v>6601197</v>
      </c>
      <c r="B982" s="149" t="s">
        <v>1429</v>
      </c>
      <c r="C982" s="149" t="s">
        <v>458</v>
      </c>
    </row>
    <row r="983" spans="1:3" hidden="1" x14ac:dyDescent="0.25">
      <c r="A983" s="150">
        <v>6601198</v>
      </c>
      <c r="B983" s="149" t="s">
        <v>1430</v>
      </c>
      <c r="C983" s="149" t="s">
        <v>454</v>
      </c>
    </row>
    <row r="984" spans="1:3" hidden="1" x14ac:dyDescent="0.25">
      <c r="A984" s="150">
        <v>6601199</v>
      </c>
      <c r="B984" s="149" t="s">
        <v>1431</v>
      </c>
      <c r="C984" s="149" t="s">
        <v>454</v>
      </c>
    </row>
    <row r="985" spans="1:3" hidden="1" x14ac:dyDescent="0.25">
      <c r="A985" s="150">
        <v>6601200</v>
      </c>
      <c r="B985" s="149" t="s">
        <v>1432</v>
      </c>
      <c r="C985" s="149" t="s">
        <v>454</v>
      </c>
    </row>
    <row r="986" spans="1:3" hidden="1" x14ac:dyDescent="0.25">
      <c r="A986" s="150">
        <v>6601201</v>
      </c>
      <c r="B986" s="149" t="s">
        <v>1433</v>
      </c>
      <c r="C986" s="149" t="s">
        <v>482</v>
      </c>
    </row>
    <row r="987" spans="1:3" hidden="1" x14ac:dyDescent="0.25">
      <c r="A987" s="150">
        <v>6601202</v>
      </c>
      <c r="B987" s="149" t="s">
        <v>1434</v>
      </c>
      <c r="C987" s="149" t="s">
        <v>458</v>
      </c>
    </row>
    <row r="988" spans="1:3" hidden="1" x14ac:dyDescent="0.25">
      <c r="A988" s="150">
        <v>6601203</v>
      </c>
      <c r="B988" s="149" t="s">
        <v>1435</v>
      </c>
      <c r="C988" s="149" t="s">
        <v>458</v>
      </c>
    </row>
    <row r="989" spans="1:3" hidden="1" x14ac:dyDescent="0.25">
      <c r="A989" s="150">
        <v>6601204</v>
      </c>
      <c r="B989" s="149" t="s">
        <v>1436</v>
      </c>
      <c r="C989" s="149" t="s">
        <v>1183</v>
      </c>
    </row>
    <row r="990" spans="1:3" hidden="1" x14ac:dyDescent="0.25">
      <c r="A990" s="150">
        <v>6601210</v>
      </c>
      <c r="B990" s="149" t="s">
        <v>1437</v>
      </c>
      <c r="C990" s="149" t="s">
        <v>482</v>
      </c>
    </row>
    <row r="991" spans="1:3" hidden="1" x14ac:dyDescent="0.25">
      <c r="A991" s="150">
        <v>6601220</v>
      </c>
      <c r="B991" s="149" t="s">
        <v>1438</v>
      </c>
      <c r="C991" s="149" t="s">
        <v>1151</v>
      </c>
    </row>
    <row r="992" spans="1:3" hidden="1" x14ac:dyDescent="0.25">
      <c r="A992" s="150">
        <v>6601221</v>
      </c>
      <c r="B992" s="149" t="s">
        <v>1439</v>
      </c>
      <c r="C992" s="149" t="s">
        <v>482</v>
      </c>
    </row>
    <row r="993" spans="1:3" hidden="1" x14ac:dyDescent="0.25">
      <c r="A993" s="150">
        <v>6601230</v>
      </c>
      <c r="B993" s="149" t="s">
        <v>1440</v>
      </c>
      <c r="C993" s="149" t="s">
        <v>1183</v>
      </c>
    </row>
    <row r="994" spans="1:3" hidden="1" x14ac:dyDescent="0.25">
      <c r="A994" s="150">
        <v>6601240</v>
      </c>
      <c r="B994" s="149" t="s">
        <v>1441</v>
      </c>
      <c r="C994" s="149" t="s">
        <v>482</v>
      </c>
    </row>
    <row r="995" spans="1:3" hidden="1" x14ac:dyDescent="0.25">
      <c r="A995" s="150">
        <v>6601241</v>
      </c>
      <c r="B995" s="149" t="s">
        <v>1442</v>
      </c>
      <c r="C995" s="149" t="s">
        <v>1183</v>
      </c>
    </row>
    <row r="996" spans="1:3" hidden="1" x14ac:dyDescent="0.25">
      <c r="A996" s="150">
        <v>6601242</v>
      </c>
      <c r="B996" s="149" t="s">
        <v>1443</v>
      </c>
      <c r="C996" s="149" t="s">
        <v>482</v>
      </c>
    </row>
    <row r="997" spans="1:3" hidden="1" x14ac:dyDescent="0.25">
      <c r="A997" s="150">
        <v>6601250</v>
      </c>
      <c r="B997" s="149" t="s">
        <v>1444</v>
      </c>
      <c r="C997" s="149" t="s">
        <v>474</v>
      </c>
    </row>
    <row r="998" spans="1:3" hidden="1" x14ac:dyDescent="0.25">
      <c r="A998" s="150">
        <v>6601251</v>
      </c>
      <c r="B998" s="149" t="s">
        <v>1445</v>
      </c>
      <c r="C998" s="149" t="s">
        <v>1446</v>
      </c>
    </row>
    <row r="999" spans="1:3" hidden="1" x14ac:dyDescent="0.25">
      <c r="A999" s="150">
        <v>6601260</v>
      </c>
      <c r="B999" s="149" t="s">
        <v>1447</v>
      </c>
      <c r="C999" s="149" t="s">
        <v>482</v>
      </c>
    </row>
    <row r="1000" spans="1:3" hidden="1" x14ac:dyDescent="0.25">
      <c r="A1000" s="150">
        <v>6601261</v>
      </c>
      <c r="B1000" s="149" t="s">
        <v>1448</v>
      </c>
      <c r="C1000" s="149" t="s">
        <v>482</v>
      </c>
    </row>
    <row r="1001" spans="1:3" hidden="1" x14ac:dyDescent="0.25">
      <c r="A1001" s="150">
        <v>6601262</v>
      </c>
      <c r="B1001" s="149" t="s">
        <v>1449</v>
      </c>
      <c r="C1001" s="149" t="s">
        <v>482</v>
      </c>
    </row>
    <row r="1002" spans="1:3" hidden="1" x14ac:dyDescent="0.25">
      <c r="A1002" s="150">
        <v>6601263</v>
      </c>
      <c r="B1002" s="149" t="s">
        <v>1442</v>
      </c>
      <c r="C1002" s="149" t="s">
        <v>482</v>
      </c>
    </row>
    <row r="1003" spans="1:3" hidden="1" x14ac:dyDescent="0.25">
      <c r="A1003" s="150">
        <v>6601264</v>
      </c>
      <c r="B1003" s="149" t="s">
        <v>1442</v>
      </c>
      <c r="C1003" s="149" t="s">
        <v>482</v>
      </c>
    </row>
    <row r="1004" spans="1:3" hidden="1" x14ac:dyDescent="0.25">
      <c r="A1004" s="150">
        <v>6601265</v>
      </c>
      <c r="B1004" s="149" t="s">
        <v>1448</v>
      </c>
      <c r="C1004" s="149" t="s">
        <v>482</v>
      </c>
    </row>
    <row r="1005" spans="1:3" hidden="1" x14ac:dyDescent="0.25">
      <c r="A1005" s="150">
        <v>6601266</v>
      </c>
      <c r="B1005" s="149" t="s">
        <v>1450</v>
      </c>
      <c r="C1005" s="149" t="s">
        <v>482</v>
      </c>
    </row>
    <row r="1006" spans="1:3" hidden="1" x14ac:dyDescent="0.25">
      <c r="A1006" s="150">
        <v>6601267</v>
      </c>
      <c r="B1006" s="149" t="s">
        <v>1451</v>
      </c>
      <c r="C1006" s="149" t="s">
        <v>482</v>
      </c>
    </row>
    <row r="1007" spans="1:3" hidden="1" x14ac:dyDescent="0.25">
      <c r="A1007" s="150">
        <v>6601268</v>
      </c>
      <c r="B1007" s="149" t="s">
        <v>1452</v>
      </c>
      <c r="C1007" s="149" t="s">
        <v>482</v>
      </c>
    </row>
    <row r="1008" spans="1:3" hidden="1" x14ac:dyDescent="0.25">
      <c r="A1008" s="150">
        <v>6601269</v>
      </c>
      <c r="B1008" s="149" t="s">
        <v>1443</v>
      </c>
      <c r="C1008" s="149" t="s">
        <v>482</v>
      </c>
    </row>
    <row r="1009" spans="1:3" hidden="1" x14ac:dyDescent="0.25">
      <c r="A1009" s="150">
        <v>6601270</v>
      </c>
      <c r="B1009" s="149" t="s">
        <v>1448</v>
      </c>
      <c r="C1009" s="149" t="s">
        <v>482</v>
      </c>
    </row>
    <row r="1010" spans="1:3" hidden="1" x14ac:dyDescent="0.25">
      <c r="A1010" s="150">
        <v>6601271</v>
      </c>
      <c r="B1010" s="149" t="s">
        <v>1453</v>
      </c>
      <c r="C1010" s="149" t="s">
        <v>482</v>
      </c>
    </row>
    <row r="1011" spans="1:3" hidden="1" x14ac:dyDescent="0.25">
      <c r="A1011" s="150">
        <v>6601272</v>
      </c>
      <c r="B1011" s="149" t="s">
        <v>1453</v>
      </c>
      <c r="C1011" s="149" t="s">
        <v>482</v>
      </c>
    </row>
    <row r="1012" spans="1:3" hidden="1" x14ac:dyDescent="0.25">
      <c r="A1012" s="150">
        <v>6601273</v>
      </c>
      <c r="B1012" s="149" t="s">
        <v>1454</v>
      </c>
      <c r="C1012" s="149" t="s">
        <v>482</v>
      </c>
    </row>
    <row r="1013" spans="1:3" hidden="1" x14ac:dyDescent="0.25">
      <c r="A1013" s="150">
        <v>6601274</v>
      </c>
      <c r="B1013" s="149" t="s">
        <v>1455</v>
      </c>
      <c r="C1013" s="149" t="s">
        <v>482</v>
      </c>
    </row>
    <row r="1014" spans="1:3" hidden="1" x14ac:dyDescent="0.25">
      <c r="A1014" s="150">
        <v>6601275</v>
      </c>
      <c r="B1014" s="149" t="s">
        <v>1445</v>
      </c>
      <c r="C1014" s="149" t="s">
        <v>1446</v>
      </c>
    </row>
    <row r="1015" spans="1:3" hidden="1" x14ac:dyDescent="0.25">
      <c r="A1015" s="150">
        <v>6601280</v>
      </c>
      <c r="B1015" s="149" t="s">
        <v>1456</v>
      </c>
      <c r="C1015" s="149" t="s">
        <v>482</v>
      </c>
    </row>
    <row r="1016" spans="1:3" hidden="1" x14ac:dyDescent="0.25">
      <c r="A1016" s="150">
        <v>6601281</v>
      </c>
      <c r="B1016" s="149" t="s">
        <v>1457</v>
      </c>
      <c r="C1016" s="149" t="s">
        <v>1183</v>
      </c>
    </row>
    <row r="1017" spans="1:3" hidden="1" x14ac:dyDescent="0.25">
      <c r="A1017" s="150">
        <v>6601290</v>
      </c>
      <c r="B1017" s="149" t="s">
        <v>1458</v>
      </c>
      <c r="C1017" s="149" t="s">
        <v>458</v>
      </c>
    </row>
    <row r="1018" spans="1:3" hidden="1" x14ac:dyDescent="0.25">
      <c r="A1018" s="150">
        <v>6601291</v>
      </c>
      <c r="B1018" s="149" t="s">
        <v>1459</v>
      </c>
      <c r="C1018" s="149" t="s">
        <v>1446</v>
      </c>
    </row>
    <row r="1019" spans="1:3" hidden="1" x14ac:dyDescent="0.25">
      <c r="A1019" s="150">
        <v>6601292</v>
      </c>
      <c r="B1019" s="149" t="s">
        <v>1460</v>
      </c>
      <c r="C1019" s="149" t="s">
        <v>458</v>
      </c>
    </row>
    <row r="1020" spans="1:3" hidden="1" x14ac:dyDescent="0.25">
      <c r="A1020" s="150">
        <v>6601293</v>
      </c>
      <c r="B1020" s="149" t="s">
        <v>1461</v>
      </c>
      <c r="C1020" s="149" t="s">
        <v>1196</v>
      </c>
    </row>
    <row r="1021" spans="1:3" hidden="1" x14ac:dyDescent="0.25">
      <c r="A1021" s="150">
        <v>6601294</v>
      </c>
      <c r="B1021" s="149" t="s">
        <v>1462</v>
      </c>
      <c r="C1021" s="149" t="s">
        <v>458</v>
      </c>
    </row>
    <row r="1022" spans="1:3" hidden="1" x14ac:dyDescent="0.25">
      <c r="A1022" s="150">
        <v>6601295</v>
      </c>
      <c r="B1022" s="149" t="s">
        <v>1463</v>
      </c>
      <c r="C1022" s="149" t="s">
        <v>1446</v>
      </c>
    </row>
    <row r="1023" spans="1:3" hidden="1" x14ac:dyDescent="0.25">
      <c r="A1023" s="150">
        <v>6601296</v>
      </c>
      <c r="B1023" s="149" t="s">
        <v>1464</v>
      </c>
      <c r="C1023" s="149" t="s">
        <v>1446</v>
      </c>
    </row>
    <row r="1024" spans="1:3" hidden="1" x14ac:dyDescent="0.25">
      <c r="A1024" s="150">
        <v>6601297</v>
      </c>
      <c r="B1024" s="149" t="s">
        <v>1465</v>
      </c>
      <c r="C1024" s="149" t="s">
        <v>458</v>
      </c>
    </row>
    <row r="1025" spans="1:3" hidden="1" x14ac:dyDescent="0.25">
      <c r="A1025" s="150">
        <v>6601298</v>
      </c>
      <c r="B1025" s="149" t="s">
        <v>1466</v>
      </c>
      <c r="C1025" s="149" t="s">
        <v>1183</v>
      </c>
    </row>
    <row r="1026" spans="1:3" hidden="1" x14ac:dyDescent="0.25">
      <c r="A1026" s="150">
        <v>6601299</v>
      </c>
      <c r="B1026" s="149" t="s">
        <v>1467</v>
      </c>
      <c r="C1026" s="149" t="s">
        <v>482</v>
      </c>
    </row>
    <row r="1027" spans="1:3" hidden="1" x14ac:dyDescent="0.25">
      <c r="A1027" s="150">
        <v>6601300</v>
      </c>
      <c r="B1027" s="149" t="s">
        <v>1468</v>
      </c>
      <c r="C1027" s="149" t="s">
        <v>458</v>
      </c>
    </row>
    <row r="1028" spans="1:3" hidden="1" x14ac:dyDescent="0.25">
      <c r="A1028" s="150">
        <v>6601301</v>
      </c>
      <c r="B1028" s="149" t="s">
        <v>1469</v>
      </c>
      <c r="C1028" s="149" t="s">
        <v>458</v>
      </c>
    </row>
    <row r="1029" spans="1:3" hidden="1" x14ac:dyDescent="0.25">
      <c r="A1029" s="150">
        <v>6601302</v>
      </c>
      <c r="B1029" s="149" t="s">
        <v>1470</v>
      </c>
      <c r="C1029" s="149" t="s">
        <v>482</v>
      </c>
    </row>
    <row r="1030" spans="1:3" hidden="1" x14ac:dyDescent="0.25">
      <c r="A1030" s="150">
        <v>6601303</v>
      </c>
      <c r="B1030" s="149" t="s">
        <v>1471</v>
      </c>
      <c r="C1030" s="149" t="s">
        <v>482</v>
      </c>
    </row>
    <row r="1031" spans="1:3" hidden="1" x14ac:dyDescent="0.25">
      <c r="A1031" s="150">
        <v>6601304</v>
      </c>
      <c r="B1031" s="149" t="s">
        <v>1472</v>
      </c>
      <c r="C1031" s="149" t="s">
        <v>482</v>
      </c>
    </row>
    <row r="1032" spans="1:3" hidden="1" x14ac:dyDescent="0.25">
      <c r="A1032" s="150">
        <v>6601305</v>
      </c>
      <c r="B1032" s="149" t="s">
        <v>1473</v>
      </c>
      <c r="C1032" s="149" t="s">
        <v>482</v>
      </c>
    </row>
    <row r="1033" spans="1:3" hidden="1" x14ac:dyDescent="0.25">
      <c r="A1033" s="150">
        <v>6601306</v>
      </c>
      <c r="B1033" s="149" t="s">
        <v>1474</v>
      </c>
      <c r="C1033" s="149" t="s">
        <v>482</v>
      </c>
    </row>
    <row r="1034" spans="1:3" hidden="1" x14ac:dyDescent="0.25">
      <c r="A1034" s="150">
        <v>6601307</v>
      </c>
      <c r="B1034" s="149" t="s">
        <v>1475</v>
      </c>
      <c r="C1034" s="149" t="s">
        <v>482</v>
      </c>
    </row>
    <row r="1035" spans="1:3" hidden="1" x14ac:dyDescent="0.25">
      <c r="A1035" s="150">
        <v>6601308</v>
      </c>
      <c r="B1035" s="149" t="s">
        <v>1476</v>
      </c>
      <c r="C1035" s="149" t="s">
        <v>482</v>
      </c>
    </row>
    <row r="1036" spans="1:3" hidden="1" x14ac:dyDescent="0.25">
      <c r="A1036" s="150">
        <v>6601309</v>
      </c>
      <c r="B1036" s="149" t="s">
        <v>1477</v>
      </c>
      <c r="C1036" s="149" t="s">
        <v>482</v>
      </c>
    </row>
    <row r="1037" spans="1:3" hidden="1" x14ac:dyDescent="0.25">
      <c r="A1037" s="150">
        <v>6601310</v>
      </c>
      <c r="B1037" s="149" t="s">
        <v>1478</v>
      </c>
      <c r="C1037" s="149" t="s">
        <v>482</v>
      </c>
    </row>
    <row r="1038" spans="1:3" hidden="1" x14ac:dyDescent="0.25">
      <c r="A1038" s="150">
        <v>6601311</v>
      </c>
      <c r="B1038" s="149" t="s">
        <v>1479</v>
      </c>
      <c r="C1038" s="149" t="s">
        <v>458</v>
      </c>
    </row>
    <row r="1039" spans="1:3" hidden="1" x14ac:dyDescent="0.25">
      <c r="A1039" s="150">
        <v>6601312</v>
      </c>
      <c r="B1039" s="149" t="s">
        <v>1480</v>
      </c>
      <c r="C1039" s="149" t="s">
        <v>458</v>
      </c>
    </row>
    <row r="1040" spans="1:3" hidden="1" x14ac:dyDescent="0.25">
      <c r="A1040" s="150">
        <v>6601313</v>
      </c>
      <c r="B1040" s="149" t="s">
        <v>1481</v>
      </c>
      <c r="C1040" s="149" t="s">
        <v>1446</v>
      </c>
    </row>
    <row r="1041" spans="1:3" hidden="1" x14ac:dyDescent="0.25">
      <c r="A1041" s="150">
        <v>6601314</v>
      </c>
      <c r="B1041" s="149" t="s">
        <v>1482</v>
      </c>
      <c r="C1041" s="149" t="s">
        <v>1446</v>
      </c>
    </row>
    <row r="1042" spans="1:3" hidden="1" x14ac:dyDescent="0.25">
      <c r="A1042" s="150">
        <v>6601315</v>
      </c>
      <c r="B1042" s="149" t="s">
        <v>1483</v>
      </c>
      <c r="C1042" s="149" t="s">
        <v>1484</v>
      </c>
    </row>
    <row r="1043" spans="1:3" hidden="1" x14ac:dyDescent="0.25">
      <c r="A1043" s="150">
        <v>6601316</v>
      </c>
      <c r="B1043" s="149" t="s">
        <v>1485</v>
      </c>
      <c r="C1043" s="149" t="s">
        <v>482</v>
      </c>
    </row>
    <row r="1044" spans="1:3" hidden="1" x14ac:dyDescent="0.25">
      <c r="A1044" s="150">
        <v>6601317</v>
      </c>
      <c r="B1044" s="149" t="s">
        <v>1486</v>
      </c>
      <c r="C1044" s="149" t="s">
        <v>458</v>
      </c>
    </row>
    <row r="1045" spans="1:3" hidden="1" x14ac:dyDescent="0.25">
      <c r="A1045" s="150">
        <v>6601318</v>
      </c>
      <c r="B1045" s="149" t="s">
        <v>1487</v>
      </c>
      <c r="C1045" s="149" t="s">
        <v>458</v>
      </c>
    </row>
    <row r="1046" spans="1:3" hidden="1" x14ac:dyDescent="0.25">
      <c r="A1046" s="150">
        <v>6601319</v>
      </c>
      <c r="B1046" s="149" t="s">
        <v>1488</v>
      </c>
      <c r="C1046" s="149" t="s">
        <v>1151</v>
      </c>
    </row>
    <row r="1047" spans="1:3" hidden="1" x14ac:dyDescent="0.25">
      <c r="A1047" s="150">
        <v>6601320</v>
      </c>
      <c r="B1047" s="149" t="s">
        <v>1489</v>
      </c>
      <c r="C1047" s="149" t="s">
        <v>458</v>
      </c>
    </row>
    <row r="1048" spans="1:3" hidden="1" x14ac:dyDescent="0.25">
      <c r="A1048" s="150">
        <v>6601321</v>
      </c>
      <c r="B1048" s="149" t="s">
        <v>1490</v>
      </c>
      <c r="C1048" s="149" t="s">
        <v>458</v>
      </c>
    </row>
    <row r="1049" spans="1:3" hidden="1" x14ac:dyDescent="0.25">
      <c r="A1049" s="150">
        <v>6601322</v>
      </c>
      <c r="B1049" s="149" t="s">
        <v>1491</v>
      </c>
      <c r="C1049" s="149" t="s">
        <v>458</v>
      </c>
    </row>
    <row r="1050" spans="1:3" hidden="1" x14ac:dyDescent="0.25">
      <c r="A1050" s="150">
        <v>6601323</v>
      </c>
      <c r="B1050" s="149" t="s">
        <v>1492</v>
      </c>
      <c r="C1050" s="149" t="s">
        <v>458</v>
      </c>
    </row>
    <row r="1051" spans="1:3" hidden="1" x14ac:dyDescent="0.25">
      <c r="A1051" s="150">
        <v>6601324</v>
      </c>
      <c r="B1051" s="149" t="s">
        <v>1493</v>
      </c>
      <c r="C1051" s="149" t="s">
        <v>458</v>
      </c>
    </row>
    <row r="1052" spans="1:3" hidden="1" x14ac:dyDescent="0.25">
      <c r="A1052" s="150">
        <v>6601325</v>
      </c>
      <c r="B1052" s="149" t="s">
        <v>1494</v>
      </c>
      <c r="C1052" s="149" t="s">
        <v>458</v>
      </c>
    </row>
    <row r="1053" spans="1:3" hidden="1" x14ac:dyDescent="0.25">
      <c r="A1053" s="150">
        <v>6601326</v>
      </c>
      <c r="B1053" s="149" t="s">
        <v>1495</v>
      </c>
      <c r="C1053" s="149" t="s">
        <v>458</v>
      </c>
    </row>
    <row r="1054" spans="1:3" hidden="1" x14ac:dyDescent="0.25">
      <c r="A1054" s="150">
        <v>6601327</v>
      </c>
      <c r="B1054" s="149" t="s">
        <v>1496</v>
      </c>
      <c r="C1054" s="149" t="s">
        <v>1164</v>
      </c>
    </row>
    <row r="1055" spans="1:3" hidden="1" x14ac:dyDescent="0.25">
      <c r="A1055" s="150">
        <v>6601328</v>
      </c>
      <c r="B1055" s="149" t="s">
        <v>1497</v>
      </c>
      <c r="C1055" s="149" t="s">
        <v>482</v>
      </c>
    </row>
    <row r="1056" spans="1:3" hidden="1" x14ac:dyDescent="0.25">
      <c r="A1056" s="150">
        <v>6601329</v>
      </c>
      <c r="B1056" s="149" t="s">
        <v>1498</v>
      </c>
      <c r="C1056" s="149" t="s">
        <v>1151</v>
      </c>
    </row>
    <row r="1057" spans="1:3" hidden="1" x14ac:dyDescent="0.25">
      <c r="A1057" s="150">
        <v>6601330</v>
      </c>
      <c r="B1057" s="149" t="s">
        <v>1499</v>
      </c>
      <c r="C1057" s="149" t="s">
        <v>482</v>
      </c>
    </row>
    <row r="1058" spans="1:3" hidden="1" x14ac:dyDescent="0.25">
      <c r="A1058" s="150">
        <v>6601331</v>
      </c>
      <c r="B1058" s="149" t="s">
        <v>1500</v>
      </c>
      <c r="C1058" s="149" t="s">
        <v>458</v>
      </c>
    </row>
    <row r="1059" spans="1:3" hidden="1" x14ac:dyDescent="0.25">
      <c r="A1059" s="150">
        <v>6601332</v>
      </c>
      <c r="B1059" s="149" t="s">
        <v>1501</v>
      </c>
      <c r="C1059" s="149" t="s">
        <v>458</v>
      </c>
    </row>
    <row r="1060" spans="1:3" hidden="1" x14ac:dyDescent="0.25">
      <c r="A1060" s="150">
        <v>6601333</v>
      </c>
      <c r="B1060" s="149" t="s">
        <v>1502</v>
      </c>
      <c r="C1060" s="149" t="s">
        <v>458</v>
      </c>
    </row>
    <row r="1061" spans="1:3" hidden="1" x14ac:dyDescent="0.25">
      <c r="A1061" s="150">
        <v>6601334</v>
      </c>
      <c r="B1061" s="149" t="s">
        <v>1503</v>
      </c>
      <c r="C1061" s="149" t="s">
        <v>458</v>
      </c>
    </row>
    <row r="1062" spans="1:3" hidden="1" x14ac:dyDescent="0.25">
      <c r="A1062" s="150">
        <v>6601340</v>
      </c>
      <c r="B1062" s="149" t="s">
        <v>1504</v>
      </c>
      <c r="C1062" s="149" t="s">
        <v>458</v>
      </c>
    </row>
    <row r="1063" spans="1:3" hidden="1" x14ac:dyDescent="0.25">
      <c r="A1063" s="150">
        <v>6601341</v>
      </c>
      <c r="B1063" s="149" t="s">
        <v>1505</v>
      </c>
      <c r="C1063" s="149" t="s">
        <v>458</v>
      </c>
    </row>
    <row r="1064" spans="1:3" hidden="1" x14ac:dyDescent="0.25">
      <c r="A1064" s="150">
        <v>6601342</v>
      </c>
      <c r="B1064" s="149" t="s">
        <v>1506</v>
      </c>
      <c r="C1064" s="149" t="s">
        <v>458</v>
      </c>
    </row>
    <row r="1065" spans="1:3" hidden="1" x14ac:dyDescent="0.25">
      <c r="A1065" s="150">
        <v>6601343</v>
      </c>
      <c r="B1065" s="149" t="s">
        <v>1168</v>
      </c>
      <c r="C1065" s="149" t="s">
        <v>458</v>
      </c>
    </row>
    <row r="1066" spans="1:3" hidden="1" x14ac:dyDescent="0.25">
      <c r="A1066" s="150">
        <v>6601344</v>
      </c>
      <c r="B1066" s="149" t="s">
        <v>1507</v>
      </c>
      <c r="C1066" s="149" t="s">
        <v>482</v>
      </c>
    </row>
    <row r="1067" spans="1:3" hidden="1" x14ac:dyDescent="0.25">
      <c r="A1067" s="150">
        <v>6601350</v>
      </c>
      <c r="B1067" s="149" t="s">
        <v>1508</v>
      </c>
      <c r="C1067" s="149" t="s">
        <v>482</v>
      </c>
    </row>
    <row r="1068" spans="1:3" hidden="1" x14ac:dyDescent="0.25">
      <c r="A1068" s="150">
        <v>6601351</v>
      </c>
      <c r="B1068" s="149" t="s">
        <v>1509</v>
      </c>
      <c r="C1068" s="149" t="s">
        <v>482</v>
      </c>
    </row>
    <row r="1069" spans="1:3" hidden="1" x14ac:dyDescent="0.25">
      <c r="A1069" s="150">
        <v>6601352</v>
      </c>
      <c r="B1069" s="149" t="s">
        <v>1510</v>
      </c>
      <c r="C1069" s="149" t="s">
        <v>482</v>
      </c>
    </row>
    <row r="1070" spans="1:3" hidden="1" x14ac:dyDescent="0.25">
      <c r="A1070" s="150">
        <v>6601353</v>
      </c>
      <c r="B1070" s="149" t="s">
        <v>1511</v>
      </c>
      <c r="C1070" s="149" t="s">
        <v>482</v>
      </c>
    </row>
    <row r="1071" spans="1:3" hidden="1" x14ac:dyDescent="0.25">
      <c r="A1071" s="150">
        <v>6601354</v>
      </c>
      <c r="B1071" s="149" t="s">
        <v>1512</v>
      </c>
      <c r="C1071" s="149" t="s">
        <v>482</v>
      </c>
    </row>
    <row r="1072" spans="1:3" hidden="1" x14ac:dyDescent="0.25">
      <c r="A1072" s="150">
        <v>6601360</v>
      </c>
      <c r="B1072" s="149" t="s">
        <v>1513</v>
      </c>
      <c r="C1072" s="149" t="s">
        <v>1196</v>
      </c>
    </row>
    <row r="1073" spans="1:3" hidden="1" x14ac:dyDescent="0.25">
      <c r="A1073" s="150">
        <v>6601361</v>
      </c>
      <c r="B1073" s="149" t="s">
        <v>1514</v>
      </c>
      <c r="C1073" s="149" t="s">
        <v>1196</v>
      </c>
    </row>
    <row r="1074" spans="1:3" hidden="1" x14ac:dyDescent="0.25">
      <c r="A1074" s="150">
        <v>6601362</v>
      </c>
      <c r="B1074" s="149" t="s">
        <v>1515</v>
      </c>
      <c r="C1074" s="149" t="s">
        <v>1516</v>
      </c>
    </row>
    <row r="1075" spans="1:3" hidden="1" x14ac:dyDescent="0.25">
      <c r="A1075" s="150">
        <v>6601363</v>
      </c>
      <c r="B1075" s="149" t="s">
        <v>1517</v>
      </c>
      <c r="C1075" s="149" t="s">
        <v>458</v>
      </c>
    </row>
    <row r="1076" spans="1:3" hidden="1" x14ac:dyDescent="0.25">
      <c r="A1076" s="150">
        <v>6601370</v>
      </c>
      <c r="B1076" s="149" t="s">
        <v>1518</v>
      </c>
      <c r="C1076" s="149" t="s">
        <v>458</v>
      </c>
    </row>
    <row r="1077" spans="1:3" hidden="1" x14ac:dyDescent="0.25">
      <c r="A1077" s="150">
        <v>6601371</v>
      </c>
      <c r="B1077" s="149" t="s">
        <v>1519</v>
      </c>
      <c r="C1077" s="149" t="s">
        <v>458</v>
      </c>
    </row>
    <row r="1078" spans="1:3" hidden="1" x14ac:dyDescent="0.25">
      <c r="A1078" s="150">
        <v>6601372</v>
      </c>
      <c r="B1078" s="149" t="s">
        <v>1520</v>
      </c>
      <c r="C1078" s="149" t="s">
        <v>458</v>
      </c>
    </row>
    <row r="1079" spans="1:3" hidden="1" x14ac:dyDescent="0.25">
      <c r="A1079" s="150">
        <v>6601373</v>
      </c>
      <c r="B1079" s="149" t="s">
        <v>1521</v>
      </c>
      <c r="C1079" s="149" t="s">
        <v>458</v>
      </c>
    </row>
    <row r="1080" spans="1:3" hidden="1" x14ac:dyDescent="0.25">
      <c r="A1080" s="150">
        <v>6601374</v>
      </c>
      <c r="B1080" s="149" t="s">
        <v>1522</v>
      </c>
      <c r="C1080" s="149" t="s">
        <v>458</v>
      </c>
    </row>
    <row r="1081" spans="1:3" hidden="1" x14ac:dyDescent="0.25">
      <c r="A1081" s="150">
        <v>6601375</v>
      </c>
      <c r="B1081" s="149" t="s">
        <v>1523</v>
      </c>
      <c r="C1081" s="149" t="s">
        <v>458</v>
      </c>
    </row>
    <row r="1082" spans="1:3" hidden="1" x14ac:dyDescent="0.25">
      <c r="A1082" s="150">
        <v>6601376</v>
      </c>
      <c r="B1082" s="149" t="s">
        <v>1524</v>
      </c>
      <c r="C1082" s="149" t="s">
        <v>458</v>
      </c>
    </row>
    <row r="1083" spans="1:3" hidden="1" x14ac:dyDescent="0.25">
      <c r="A1083" s="150">
        <v>6601377</v>
      </c>
      <c r="B1083" s="149" t="s">
        <v>1525</v>
      </c>
      <c r="C1083" s="149" t="s">
        <v>458</v>
      </c>
    </row>
    <row r="1084" spans="1:3" hidden="1" x14ac:dyDescent="0.25">
      <c r="A1084" s="150">
        <v>6601380</v>
      </c>
      <c r="B1084" s="149" t="s">
        <v>1526</v>
      </c>
      <c r="C1084" s="149" t="s">
        <v>1183</v>
      </c>
    </row>
    <row r="1085" spans="1:3" hidden="1" x14ac:dyDescent="0.25">
      <c r="A1085" s="150">
        <v>6601381</v>
      </c>
      <c r="B1085" s="149" t="s">
        <v>1527</v>
      </c>
      <c r="C1085" s="149" t="s">
        <v>1183</v>
      </c>
    </row>
    <row r="1086" spans="1:3" hidden="1" x14ac:dyDescent="0.25">
      <c r="A1086" s="150">
        <v>6601382</v>
      </c>
      <c r="B1086" s="149" t="s">
        <v>1528</v>
      </c>
      <c r="C1086" s="149" t="s">
        <v>1196</v>
      </c>
    </row>
    <row r="1087" spans="1:3" hidden="1" x14ac:dyDescent="0.25">
      <c r="A1087" s="150">
        <v>6601383</v>
      </c>
      <c r="B1087" s="149" t="s">
        <v>1529</v>
      </c>
      <c r="C1087" s="149" t="s">
        <v>1196</v>
      </c>
    </row>
    <row r="1088" spans="1:3" hidden="1" x14ac:dyDescent="0.25">
      <c r="A1088" s="150">
        <v>6601384</v>
      </c>
      <c r="B1088" s="149" t="s">
        <v>1530</v>
      </c>
      <c r="C1088" s="149" t="s">
        <v>482</v>
      </c>
    </row>
    <row r="1089" spans="1:3" hidden="1" x14ac:dyDescent="0.25">
      <c r="A1089" s="150">
        <v>6601385</v>
      </c>
      <c r="B1089" s="149" t="s">
        <v>1531</v>
      </c>
      <c r="C1089" s="149" t="s">
        <v>482</v>
      </c>
    </row>
    <row r="1090" spans="1:3" hidden="1" x14ac:dyDescent="0.25">
      <c r="A1090" s="150">
        <v>6601386</v>
      </c>
      <c r="B1090" s="149" t="s">
        <v>1532</v>
      </c>
      <c r="C1090" s="149" t="s">
        <v>458</v>
      </c>
    </row>
    <row r="1091" spans="1:3" hidden="1" x14ac:dyDescent="0.25">
      <c r="A1091" s="150">
        <v>6601387</v>
      </c>
      <c r="B1091" s="149" t="s">
        <v>1533</v>
      </c>
      <c r="C1091" s="149" t="s">
        <v>458</v>
      </c>
    </row>
    <row r="1092" spans="1:3" hidden="1" x14ac:dyDescent="0.25">
      <c r="A1092" s="150">
        <v>6601388</v>
      </c>
      <c r="B1092" s="149" t="s">
        <v>1534</v>
      </c>
      <c r="C1092" s="149" t="s">
        <v>458</v>
      </c>
    </row>
    <row r="1093" spans="1:3" hidden="1" x14ac:dyDescent="0.25">
      <c r="A1093" s="150">
        <v>6601389</v>
      </c>
      <c r="B1093" s="149" t="s">
        <v>1535</v>
      </c>
      <c r="C1093" s="149" t="s">
        <v>482</v>
      </c>
    </row>
    <row r="1094" spans="1:3" hidden="1" x14ac:dyDescent="0.25">
      <c r="A1094" s="150">
        <v>6601390</v>
      </c>
      <c r="B1094" s="149" t="s">
        <v>1536</v>
      </c>
      <c r="C1094" s="149" t="s">
        <v>1196</v>
      </c>
    </row>
    <row r="1095" spans="1:3" hidden="1" x14ac:dyDescent="0.25">
      <c r="A1095" s="150">
        <v>6601391</v>
      </c>
      <c r="B1095" s="149" t="s">
        <v>1160</v>
      </c>
      <c r="C1095" s="149" t="s">
        <v>482</v>
      </c>
    </row>
    <row r="1096" spans="1:3" hidden="1" x14ac:dyDescent="0.25">
      <c r="A1096" s="150">
        <v>6601392</v>
      </c>
      <c r="B1096" s="149" t="s">
        <v>1537</v>
      </c>
      <c r="C1096" s="149" t="s">
        <v>1446</v>
      </c>
    </row>
    <row r="1097" spans="1:3" hidden="1" x14ac:dyDescent="0.25">
      <c r="A1097" s="150">
        <v>6601393</v>
      </c>
      <c r="B1097" s="149" t="s">
        <v>1538</v>
      </c>
      <c r="C1097" s="149" t="s">
        <v>482</v>
      </c>
    </row>
    <row r="1098" spans="1:3" hidden="1" x14ac:dyDescent="0.25">
      <c r="A1098" s="150">
        <v>6601394</v>
      </c>
      <c r="B1098" s="149" t="s">
        <v>1539</v>
      </c>
      <c r="C1098" s="149" t="s">
        <v>482</v>
      </c>
    </row>
    <row r="1099" spans="1:3" hidden="1" x14ac:dyDescent="0.25">
      <c r="A1099" s="150">
        <v>6601395</v>
      </c>
      <c r="B1099" s="149" t="s">
        <v>1540</v>
      </c>
      <c r="C1099" s="149" t="s">
        <v>482</v>
      </c>
    </row>
    <row r="1100" spans="1:3" hidden="1" x14ac:dyDescent="0.25">
      <c r="A1100" s="150">
        <v>6601396</v>
      </c>
      <c r="B1100" s="149" t="s">
        <v>1541</v>
      </c>
      <c r="C1100" s="149" t="s">
        <v>482</v>
      </c>
    </row>
    <row r="1101" spans="1:3" hidden="1" x14ac:dyDescent="0.25">
      <c r="A1101" s="150">
        <v>6601397</v>
      </c>
      <c r="B1101" s="149" t="s">
        <v>1542</v>
      </c>
      <c r="C1101" s="149" t="s">
        <v>1183</v>
      </c>
    </row>
    <row r="1102" spans="1:3" hidden="1" x14ac:dyDescent="0.25">
      <c r="A1102" s="150">
        <v>6601398</v>
      </c>
      <c r="B1102" s="149" t="s">
        <v>1543</v>
      </c>
      <c r="C1102" s="149" t="s">
        <v>482</v>
      </c>
    </row>
    <row r="1103" spans="1:3" hidden="1" x14ac:dyDescent="0.25">
      <c r="A1103" s="150">
        <v>6601399</v>
      </c>
      <c r="B1103" s="149" t="s">
        <v>1544</v>
      </c>
      <c r="C1103" s="149" t="s">
        <v>482</v>
      </c>
    </row>
    <row r="1104" spans="1:3" hidden="1" x14ac:dyDescent="0.25">
      <c r="A1104" s="150">
        <v>6601400</v>
      </c>
      <c r="B1104" s="149" t="s">
        <v>1545</v>
      </c>
      <c r="C1104" s="149" t="s">
        <v>458</v>
      </c>
    </row>
    <row r="1105" spans="1:3" hidden="1" x14ac:dyDescent="0.25">
      <c r="A1105" s="150">
        <v>6601401</v>
      </c>
      <c r="B1105" s="149" t="s">
        <v>1546</v>
      </c>
      <c r="C1105" s="149" t="s">
        <v>1547</v>
      </c>
    </row>
    <row r="1106" spans="1:3" hidden="1" x14ac:dyDescent="0.25">
      <c r="A1106" s="150">
        <v>6601402</v>
      </c>
      <c r="B1106" s="149" t="s">
        <v>1548</v>
      </c>
      <c r="C1106" s="149" t="s">
        <v>482</v>
      </c>
    </row>
    <row r="1107" spans="1:3" hidden="1" x14ac:dyDescent="0.25">
      <c r="A1107" s="150">
        <v>6601403</v>
      </c>
      <c r="B1107" s="149" t="s">
        <v>1549</v>
      </c>
      <c r="C1107" s="149" t="s">
        <v>482</v>
      </c>
    </row>
    <row r="1108" spans="1:3" hidden="1" x14ac:dyDescent="0.25">
      <c r="A1108" s="150">
        <v>6601404</v>
      </c>
      <c r="B1108" s="149" t="s">
        <v>1550</v>
      </c>
      <c r="C1108" s="149" t="s">
        <v>482</v>
      </c>
    </row>
    <row r="1109" spans="1:3" hidden="1" x14ac:dyDescent="0.25">
      <c r="A1109" s="150">
        <v>6601405</v>
      </c>
      <c r="B1109" s="149" t="s">
        <v>1551</v>
      </c>
      <c r="C1109" s="149" t="s">
        <v>482</v>
      </c>
    </row>
    <row r="1110" spans="1:3" hidden="1" x14ac:dyDescent="0.25">
      <c r="A1110" s="150">
        <v>6601406</v>
      </c>
      <c r="B1110" s="149" t="s">
        <v>1552</v>
      </c>
      <c r="C1110" s="149" t="s">
        <v>482</v>
      </c>
    </row>
    <row r="1111" spans="1:3" hidden="1" x14ac:dyDescent="0.25">
      <c r="A1111" s="150">
        <v>6601410</v>
      </c>
      <c r="B1111" s="149" t="s">
        <v>1553</v>
      </c>
      <c r="C1111" s="149" t="s">
        <v>482</v>
      </c>
    </row>
    <row r="1112" spans="1:3" hidden="1" x14ac:dyDescent="0.25">
      <c r="A1112" s="150">
        <v>6601411</v>
      </c>
      <c r="B1112" s="149" t="s">
        <v>1554</v>
      </c>
      <c r="C1112" s="149" t="s">
        <v>482</v>
      </c>
    </row>
    <row r="1113" spans="1:3" hidden="1" x14ac:dyDescent="0.25">
      <c r="A1113" s="150">
        <v>6601412</v>
      </c>
      <c r="B1113" s="149" t="s">
        <v>1555</v>
      </c>
      <c r="C1113" s="149" t="s">
        <v>458</v>
      </c>
    </row>
    <row r="1114" spans="1:3" hidden="1" x14ac:dyDescent="0.25">
      <c r="A1114" s="150">
        <v>6601413</v>
      </c>
      <c r="B1114" s="149" t="s">
        <v>1556</v>
      </c>
      <c r="C1114" s="149" t="s">
        <v>1151</v>
      </c>
    </row>
    <row r="1115" spans="1:3" hidden="1" x14ac:dyDescent="0.25">
      <c r="A1115" s="150">
        <v>6601414</v>
      </c>
      <c r="B1115" s="149" t="s">
        <v>1557</v>
      </c>
      <c r="C1115" s="149" t="s">
        <v>1196</v>
      </c>
    </row>
    <row r="1116" spans="1:3" hidden="1" x14ac:dyDescent="0.25">
      <c r="A1116" s="150">
        <v>6601415</v>
      </c>
      <c r="B1116" s="149" t="s">
        <v>1558</v>
      </c>
      <c r="C1116" s="149" t="s">
        <v>458</v>
      </c>
    </row>
    <row r="1117" spans="1:3" hidden="1" x14ac:dyDescent="0.25">
      <c r="A1117" s="150">
        <v>6601416</v>
      </c>
      <c r="B1117" s="149" t="s">
        <v>1559</v>
      </c>
      <c r="C1117" s="149" t="s">
        <v>458</v>
      </c>
    </row>
    <row r="1118" spans="1:3" hidden="1" x14ac:dyDescent="0.25">
      <c r="A1118" s="150">
        <v>6601417</v>
      </c>
      <c r="B1118" s="149" t="s">
        <v>1560</v>
      </c>
      <c r="C1118" s="149" t="s">
        <v>458</v>
      </c>
    </row>
    <row r="1119" spans="1:3" hidden="1" x14ac:dyDescent="0.25">
      <c r="A1119" s="150">
        <v>6601418</v>
      </c>
      <c r="B1119" s="149" t="s">
        <v>1561</v>
      </c>
      <c r="C1119" s="149" t="s">
        <v>458</v>
      </c>
    </row>
    <row r="1120" spans="1:3" hidden="1" x14ac:dyDescent="0.25">
      <c r="A1120" s="150">
        <v>6601419</v>
      </c>
      <c r="B1120" s="149" t="s">
        <v>1562</v>
      </c>
      <c r="C1120" s="149" t="s">
        <v>1183</v>
      </c>
    </row>
    <row r="1121" spans="1:3" hidden="1" x14ac:dyDescent="0.25">
      <c r="A1121" s="150">
        <v>6601420</v>
      </c>
      <c r="B1121" s="149" t="s">
        <v>1563</v>
      </c>
      <c r="C1121" s="149" t="s">
        <v>482</v>
      </c>
    </row>
    <row r="1122" spans="1:3" hidden="1" x14ac:dyDescent="0.25">
      <c r="A1122" s="150">
        <v>6601421</v>
      </c>
      <c r="B1122" s="149" t="s">
        <v>1564</v>
      </c>
      <c r="C1122" s="149" t="s">
        <v>458</v>
      </c>
    </row>
    <row r="1123" spans="1:3" hidden="1" x14ac:dyDescent="0.25">
      <c r="A1123" s="150">
        <v>6601430</v>
      </c>
      <c r="B1123" s="149" t="s">
        <v>1565</v>
      </c>
      <c r="C1123" s="149" t="s">
        <v>482</v>
      </c>
    </row>
    <row r="1124" spans="1:3" hidden="1" x14ac:dyDescent="0.25">
      <c r="A1124" s="150">
        <v>6601431</v>
      </c>
      <c r="B1124" s="149" t="s">
        <v>1566</v>
      </c>
      <c r="C1124" s="149" t="s">
        <v>1183</v>
      </c>
    </row>
    <row r="1125" spans="1:3" hidden="1" x14ac:dyDescent="0.25">
      <c r="A1125" s="150">
        <v>6601432</v>
      </c>
      <c r="B1125" s="149" t="s">
        <v>1567</v>
      </c>
      <c r="C1125" s="149" t="s">
        <v>1183</v>
      </c>
    </row>
    <row r="1126" spans="1:3" hidden="1" x14ac:dyDescent="0.25">
      <c r="A1126" s="150">
        <v>6601433</v>
      </c>
      <c r="B1126" s="149" t="s">
        <v>1568</v>
      </c>
      <c r="C1126" s="149" t="s">
        <v>482</v>
      </c>
    </row>
    <row r="1127" spans="1:3" hidden="1" x14ac:dyDescent="0.25">
      <c r="A1127" s="150">
        <v>6601434</v>
      </c>
      <c r="B1127" s="149" t="s">
        <v>1569</v>
      </c>
      <c r="C1127" s="149" t="s">
        <v>482</v>
      </c>
    </row>
    <row r="1128" spans="1:3" hidden="1" x14ac:dyDescent="0.25">
      <c r="A1128" s="150">
        <v>6601435</v>
      </c>
      <c r="B1128" s="149" t="s">
        <v>1570</v>
      </c>
      <c r="C1128" s="149" t="s">
        <v>482</v>
      </c>
    </row>
    <row r="1129" spans="1:3" hidden="1" x14ac:dyDescent="0.25">
      <c r="A1129" s="150">
        <v>6601436</v>
      </c>
      <c r="B1129" s="149" t="s">
        <v>1571</v>
      </c>
      <c r="C1129" s="149" t="s">
        <v>482</v>
      </c>
    </row>
    <row r="1130" spans="1:3" hidden="1" x14ac:dyDescent="0.25">
      <c r="A1130" s="150">
        <v>6601437</v>
      </c>
      <c r="B1130" s="149" t="s">
        <v>1572</v>
      </c>
      <c r="C1130" s="149" t="s">
        <v>482</v>
      </c>
    </row>
    <row r="1131" spans="1:3" hidden="1" x14ac:dyDescent="0.25">
      <c r="A1131" s="150">
        <v>6601438</v>
      </c>
      <c r="B1131" s="149" t="s">
        <v>1573</v>
      </c>
      <c r="C1131" s="149" t="s">
        <v>482</v>
      </c>
    </row>
    <row r="1132" spans="1:3" hidden="1" x14ac:dyDescent="0.25">
      <c r="A1132" s="150">
        <v>6601439</v>
      </c>
      <c r="B1132" s="149" t="s">
        <v>1574</v>
      </c>
      <c r="C1132" s="149" t="s">
        <v>482</v>
      </c>
    </row>
    <row r="1133" spans="1:3" hidden="1" x14ac:dyDescent="0.25">
      <c r="A1133" s="150">
        <v>6601440</v>
      </c>
      <c r="B1133" s="149" t="s">
        <v>1575</v>
      </c>
      <c r="C1133" s="149" t="s">
        <v>482</v>
      </c>
    </row>
    <row r="1134" spans="1:3" hidden="1" x14ac:dyDescent="0.25">
      <c r="A1134" s="150">
        <v>6601441</v>
      </c>
      <c r="B1134" s="149" t="s">
        <v>1576</v>
      </c>
      <c r="C1134" s="149" t="s">
        <v>482</v>
      </c>
    </row>
    <row r="1135" spans="1:3" hidden="1" x14ac:dyDescent="0.25">
      <c r="A1135" s="150">
        <v>6601442</v>
      </c>
      <c r="B1135" s="149" t="s">
        <v>1577</v>
      </c>
      <c r="C1135" s="149" t="s">
        <v>482</v>
      </c>
    </row>
    <row r="1136" spans="1:3" hidden="1" x14ac:dyDescent="0.25">
      <c r="A1136" s="150">
        <v>6601443</v>
      </c>
      <c r="B1136" s="149" t="s">
        <v>1578</v>
      </c>
      <c r="C1136" s="149" t="s">
        <v>482</v>
      </c>
    </row>
    <row r="1137" spans="1:3" hidden="1" x14ac:dyDescent="0.25">
      <c r="A1137" s="150">
        <v>6601444</v>
      </c>
      <c r="B1137" s="149" t="s">
        <v>1579</v>
      </c>
      <c r="C1137" s="149" t="s">
        <v>482</v>
      </c>
    </row>
    <row r="1138" spans="1:3" hidden="1" x14ac:dyDescent="0.25">
      <c r="A1138" s="150">
        <v>6601445</v>
      </c>
      <c r="B1138" s="149" t="s">
        <v>1580</v>
      </c>
      <c r="C1138" s="149" t="s">
        <v>482</v>
      </c>
    </row>
    <row r="1139" spans="1:3" hidden="1" x14ac:dyDescent="0.25">
      <c r="A1139" s="150">
        <v>6601446</v>
      </c>
      <c r="B1139" s="149" t="s">
        <v>1581</v>
      </c>
      <c r="C1139" s="149" t="s">
        <v>482</v>
      </c>
    </row>
    <row r="1140" spans="1:3" hidden="1" x14ac:dyDescent="0.25">
      <c r="A1140" s="150">
        <v>6601447</v>
      </c>
      <c r="B1140" s="149" t="s">
        <v>1582</v>
      </c>
      <c r="C1140" s="149" t="s">
        <v>482</v>
      </c>
    </row>
    <row r="1141" spans="1:3" hidden="1" x14ac:dyDescent="0.25">
      <c r="A1141" s="150">
        <v>6601448</v>
      </c>
      <c r="B1141" s="149" t="s">
        <v>1583</v>
      </c>
      <c r="C1141" s="149" t="s">
        <v>482</v>
      </c>
    </row>
    <row r="1142" spans="1:3" hidden="1" x14ac:dyDescent="0.25">
      <c r="A1142" s="150">
        <v>6601449</v>
      </c>
      <c r="B1142" s="149" t="s">
        <v>1584</v>
      </c>
      <c r="C1142" s="149" t="s">
        <v>482</v>
      </c>
    </row>
    <row r="1143" spans="1:3" hidden="1" x14ac:dyDescent="0.25">
      <c r="A1143" s="150">
        <v>6601450</v>
      </c>
      <c r="B1143" s="149" t="s">
        <v>1585</v>
      </c>
      <c r="C1143" s="149" t="s">
        <v>482</v>
      </c>
    </row>
    <row r="1144" spans="1:3" hidden="1" x14ac:dyDescent="0.25">
      <c r="A1144" s="150">
        <v>6601451</v>
      </c>
      <c r="B1144" s="149" t="s">
        <v>1586</v>
      </c>
      <c r="C1144" s="149" t="s">
        <v>474</v>
      </c>
    </row>
    <row r="1145" spans="1:3" hidden="1" x14ac:dyDescent="0.25">
      <c r="A1145" s="150">
        <v>6601452</v>
      </c>
      <c r="B1145" s="149" t="s">
        <v>1587</v>
      </c>
      <c r="C1145" s="149" t="s">
        <v>482</v>
      </c>
    </row>
    <row r="1146" spans="1:3" hidden="1" x14ac:dyDescent="0.25">
      <c r="A1146" s="150">
        <v>6601453</v>
      </c>
      <c r="B1146" s="149" t="s">
        <v>1588</v>
      </c>
      <c r="C1146" s="149" t="s">
        <v>1183</v>
      </c>
    </row>
    <row r="1147" spans="1:3" hidden="1" x14ac:dyDescent="0.25">
      <c r="A1147" s="150">
        <v>6601454</v>
      </c>
      <c r="B1147" s="149" t="s">
        <v>1589</v>
      </c>
      <c r="C1147" s="149" t="s">
        <v>1183</v>
      </c>
    </row>
    <row r="1148" spans="1:3" hidden="1" x14ac:dyDescent="0.25">
      <c r="A1148" s="150">
        <v>6601455</v>
      </c>
      <c r="B1148" s="149" t="s">
        <v>1590</v>
      </c>
      <c r="C1148" s="149" t="s">
        <v>1183</v>
      </c>
    </row>
    <row r="1149" spans="1:3" hidden="1" x14ac:dyDescent="0.25">
      <c r="A1149" s="150">
        <v>6601456</v>
      </c>
      <c r="B1149" s="149" t="s">
        <v>1591</v>
      </c>
      <c r="C1149" s="149" t="s">
        <v>1183</v>
      </c>
    </row>
    <row r="1150" spans="1:3" hidden="1" x14ac:dyDescent="0.25">
      <c r="A1150" s="150">
        <v>6601457</v>
      </c>
      <c r="B1150" s="149" t="s">
        <v>1592</v>
      </c>
      <c r="C1150" s="149" t="s">
        <v>482</v>
      </c>
    </row>
    <row r="1151" spans="1:3" hidden="1" x14ac:dyDescent="0.25">
      <c r="A1151" s="150">
        <v>6601458</v>
      </c>
      <c r="B1151" s="149" t="s">
        <v>1593</v>
      </c>
      <c r="C1151" s="149" t="s">
        <v>482</v>
      </c>
    </row>
    <row r="1152" spans="1:3" hidden="1" x14ac:dyDescent="0.25">
      <c r="A1152" s="150">
        <v>6601459</v>
      </c>
      <c r="B1152" s="149" t="s">
        <v>1594</v>
      </c>
      <c r="C1152" s="149" t="s">
        <v>482</v>
      </c>
    </row>
    <row r="1153" spans="1:3" hidden="1" x14ac:dyDescent="0.25">
      <c r="A1153" s="150">
        <v>6601460</v>
      </c>
      <c r="B1153" s="149" t="s">
        <v>1595</v>
      </c>
      <c r="C1153" s="149" t="s">
        <v>482</v>
      </c>
    </row>
    <row r="1154" spans="1:3" hidden="1" x14ac:dyDescent="0.25">
      <c r="A1154" s="150">
        <v>6601461</v>
      </c>
      <c r="B1154" s="149" t="s">
        <v>1596</v>
      </c>
      <c r="C1154" s="149" t="s">
        <v>1183</v>
      </c>
    </row>
    <row r="1155" spans="1:3" hidden="1" x14ac:dyDescent="0.25">
      <c r="A1155" s="150">
        <v>6601462</v>
      </c>
      <c r="B1155" s="149" t="s">
        <v>1597</v>
      </c>
      <c r="C1155" s="149" t="s">
        <v>1183</v>
      </c>
    </row>
    <row r="1156" spans="1:3" hidden="1" x14ac:dyDescent="0.25">
      <c r="A1156" s="150">
        <v>6601463</v>
      </c>
      <c r="B1156" s="149" t="s">
        <v>1598</v>
      </c>
      <c r="C1156" s="149" t="s">
        <v>482</v>
      </c>
    </row>
    <row r="1157" spans="1:3" hidden="1" x14ac:dyDescent="0.25">
      <c r="A1157" s="150">
        <v>6601464</v>
      </c>
      <c r="B1157" s="149" t="s">
        <v>1599</v>
      </c>
      <c r="C1157" s="149" t="s">
        <v>482</v>
      </c>
    </row>
    <row r="1158" spans="1:3" hidden="1" x14ac:dyDescent="0.25">
      <c r="A1158" s="150">
        <v>6601465</v>
      </c>
      <c r="B1158" s="149" t="s">
        <v>1600</v>
      </c>
      <c r="C1158" s="149" t="s">
        <v>482</v>
      </c>
    </row>
    <row r="1159" spans="1:3" hidden="1" x14ac:dyDescent="0.25">
      <c r="A1159" s="150">
        <v>6601466</v>
      </c>
      <c r="B1159" s="149" t="s">
        <v>1601</v>
      </c>
      <c r="C1159" s="149" t="s">
        <v>482</v>
      </c>
    </row>
    <row r="1160" spans="1:3" hidden="1" x14ac:dyDescent="0.25">
      <c r="A1160" s="150">
        <v>6601467</v>
      </c>
      <c r="B1160" s="149" t="s">
        <v>1602</v>
      </c>
      <c r="C1160" s="149" t="s">
        <v>482</v>
      </c>
    </row>
    <row r="1161" spans="1:3" hidden="1" x14ac:dyDescent="0.25">
      <c r="A1161" s="150">
        <v>6601468</v>
      </c>
      <c r="B1161" s="149" t="s">
        <v>1603</v>
      </c>
      <c r="C1161" s="149" t="s">
        <v>482</v>
      </c>
    </row>
    <row r="1162" spans="1:3" hidden="1" x14ac:dyDescent="0.25">
      <c r="A1162" s="150">
        <v>6601469</v>
      </c>
      <c r="B1162" s="149" t="s">
        <v>1604</v>
      </c>
      <c r="C1162" s="149" t="s">
        <v>482</v>
      </c>
    </row>
    <row r="1163" spans="1:3" hidden="1" x14ac:dyDescent="0.25">
      <c r="A1163" s="150">
        <v>6601470</v>
      </c>
      <c r="B1163" s="149" t="s">
        <v>1605</v>
      </c>
      <c r="C1163" s="149" t="s">
        <v>482</v>
      </c>
    </row>
    <row r="1164" spans="1:3" hidden="1" x14ac:dyDescent="0.25">
      <c r="A1164" s="150">
        <v>6601471</v>
      </c>
      <c r="B1164" s="149" t="s">
        <v>1606</v>
      </c>
      <c r="C1164" s="149" t="s">
        <v>482</v>
      </c>
    </row>
    <row r="1165" spans="1:3" hidden="1" x14ac:dyDescent="0.25">
      <c r="A1165" s="150">
        <v>6601472</v>
      </c>
      <c r="B1165" s="149" t="s">
        <v>1607</v>
      </c>
      <c r="C1165" s="149" t="s">
        <v>482</v>
      </c>
    </row>
    <row r="1166" spans="1:3" hidden="1" x14ac:dyDescent="0.25">
      <c r="A1166" s="150">
        <v>6601473</v>
      </c>
      <c r="B1166" s="149" t="s">
        <v>1608</v>
      </c>
      <c r="C1166" s="149" t="s">
        <v>482</v>
      </c>
    </row>
    <row r="1167" spans="1:3" hidden="1" x14ac:dyDescent="0.25">
      <c r="A1167" s="150">
        <v>6601474</v>
      </c>
      <c r="B1167" s="149" t="s">
        <v>1609</v>
      </c>
      <c r="C1167" s="149" t="s">
        <v>482</v>
      </c>
    </row>
    <row r="1168" spans="1:3" hidden="1" x14ac:dyDescent="0.25">
      <c r="A1168" s="150">
        <v>6601475</v>
      </c>
      <c r="B1168" s="149" t="s">
        <v>1610</v>
      </c>
      <c r="C1168" s="149" t="s">
        <v>474</v>
      </c>
    </row>
    <row r="1169" spans="1:3" hidden="1" x14ac:dyDescent="0.25">
      <c r="A1169" s="150">
        <v>6601476</v>
      </c>
      <c r="B1169" s="149" t="s">
        <v>1611</v>
      </c>
      <c r="C1169" s="149" t="s">
        <v>474</v>
      </c>
    </row>
    <row r="1170" spans="1:3" hidden="1" x14ac:dyDescent="0.25">
      <c r="A1170" s="150">
        <v>6601477</v>
      </c>
      <c r="B1170" s="149" t="s">
        <v>1612</v>
      </c>
      <c r="C1170" s="149" t="s">
        <v>474</v>
      </c>
    </row>
    <row r="1171" spans="1:3" hidden="1" x14ac:dyDescent="0.25">
      <c r="A1171" s="150">
        <v>6601478</v>
      </c>
      <c r="B1171" s="149" t="s">
        <v>1613</v>
      </c>
      <c r="C1171" s="149" t="s">
        <v>474</v>
      </c>
    </row>
    <row r="1172" spans="1:3" hidden="1" x14ac:dyDescent="0.25">
      <c r="A1172" s="150">
        <v>6601479</v>
      </c>
      <c r="B1172" s="149" t="s">
        <v>1614</v>
      </c>
      <c r="C1172" s="149" t="s">
        <v>482</v>
      </c>
    </row>
    <row r="1173" spans="1:3" hidden="1" x14ac:dyDescent="0.25">
      <c r="A1173" s="150">
        <v>6601480</v>
      </c>
      <c r="B1173" s="149" t="s">
        <v>1615</v>
      </c>
      <c r="C1173" s="149" t="s">
        <v>482</v>
      </c>
    </row>
    <row r="1174" spans="1:3" hidden="1" x14ac:dyDescent="0.25">
      <c r="A1174" s="150">
        <v>6601481</v>
      </c>
      <c r="B1174" s="149" t="s">
        <v>1616</v>
      </c>
      <c r="C1174" s="149" t="s">
        <v>482</v>
      </c>
    </row>
    <row r="1175" spans="1:3" hidden="1" x14ac:dyDescent="0.25">
      <c r="A1175" s="150">
        <v>6601482</v>
      </c>
      <c r="B1175" s="149" t="s">
        <v>1617</v>
      </c>
      <c r="C1175" s="149" t="s">
        <v>482</v>
      </c>
    </row>
    <row r="1176" spans="1:3" hidden="1" x14ac:dyDescent="0.25">
      <c r="A1176" s="150">
        <v>6601483</v>
      </c>
      <c r="B1176" s="149" t="s">
        <v>1618</v>
      </c>
      <c r="C1176" s="149" t="s">
        <v>1183</v>
      </c>
    </row>
    <row r="1177" spans="1:3" hidden="1" x14ac:dyDescent="0.25">
      <c r="A1177" s="150">
        <v>6601484</v>
      </c>
      <c r="B1177" s="149" t="s">
        <v>1619</v>
      </c>
      <c r="C1177" s="149" t="s">
        <v>1183</v>
      </c>
    </row>
    <row r="1178" spans="1:3" hidden="1" x14ac:dyDescent="0.25">
      <c r="A1178" s="150">
        <v>6601485</v>
      </c>
      <c r="B1178" s="149" t="s">
        <v>1620</v>
      </c>
      <c r="C1178" s="149" t="s">
        <v>482</v>
      </c>
    </row>
    <row r="1179" spans="1:3" hidden="1" x14ac:dyDescent="0.25">
      <c r="A1179" s="150">
        <v>6601486</v>
      </c>
      <c r="B1179" s="149" t="s">
        <v>1621</v>
      </c>
      <c r="C1179" s="149" t="s">
        <v>482</v>
      </c>
    </row>
    <row r="1180" spans="1:3" hidden="1" x14ac:dyDescent="0.25">
      <c r="A1180" s="150">
        <v>6601487</v>
      </c>
      <c r="B1180" s="149" t="s">
        <v>1622</v>
      </c>
      <c r="C1180" s="149" t="s">
        <v>482</v>
      </c>
    </row>
    <row r="1181" spans="1:3" hidden="1" x14ac:dyDescent="0.25">
      <c r="A1181" s="150">
        <v>6601488</v>
      </c>
      <c r="B1181" s="149" t="s">
        <v>1623</v>
      </c>
      <c r="C1181" s="149" t="s">
        <v>482</v>
      </c>
    </row>
    <row r="1182" spans="1:3" hidden="1" x14ac:dyDescent="0.25">
      <c r="A1182" s="150">
        <v>6601489</v>
      </c>
      <c r="B1182" s="149" t="s">
        <v>1624</v>
      </c>
      <c r="C1182" s="149" t="s">
        <v>482</v>
      </c>
    </row>
    <row r="1183" spans="1:3" hidden="1" x14ac:dyDescent="0.25">
      <c r="A1183" s="150">
        <v>6601490</v>
      </c>
      <c r="B1183" s="149" t="s">
        <v>1625</v>
      </c>
      <c r="C1183" s="149" t="s">
        <v>482</v>
      </c>
    </row>
    <row r="1184" spans="1:3" hidden="1" x14ac:dyDescent="0.25">
      <c r="A1184" s="150">
        <v>6601491</v>
      </c>
      <c r="B1184" s="149" t="s">
        <v>1626</v>
      </c>
      <c r="C1184" s="149" t="s">
        <v>482</v>
      </c>
    </row>
    <row r="1185" spans="1:3" hidden="1" x14ac:dyDescent="0.25">
      <c r="A1185" s="150">
        <v>6601492</v>
      </c>
      <c r="B1185" s="149" t="s">
        <v>1627</v>
      </c>
      <c r="C1185" s="149" t="s">
        <v>482</v>
      </c>
    </row>
    <row r="1186" spans="1:3" hidden="1" x14ac:dyDescent="0.25">
      <c r="A1186" s="150">
        <v>6601493</v>
      </c>
      <c r="B1186" s="149" t="s">
        <v>1628</v>
      </c>
      <c r="C1186" s="149" t="s">
        <v>482</v>
      </c>
    </row>
    <row r="1187" spans="1:3" hidden="1" x14ac:dyDescent="0.25">
      <c r="A1187" s="150">
        <v>6601494</v>
      </c>
      <c r="B1187" s="149" t="s">
        <v>1629</v>
      </c>
      <c r="C1187" s="149" t="s">
        <v>482</v>
      </c>
    </row>
    <row r="1188" spans="1:3" hidden="1" x14ac:dyDescent="0.25">
      <c r="A1188" s="150">
        <v>6601495</v>
      </c>
      <c r="B1188" s="149" t="s">
        <v>1630</v>
      </c>
      <c r="C1188" s="149" t="s">
        <v>482</v>
      </c>
    </row>
    <row r="1189" spans="1:3" hidden="1" x14ac:dyDescent="0.25">
      <c r="A1189" s="150">
        <v>6601496</v>
      </c>
      <c r="B1189" s="149" t="s">
        <v>1631</v>
      </c>
      <c r="C1189" s="149" t="s">
        <v>482</v>
      </c>
    </row>
    <row r="1190" spans="1:3" hidden="1" x14ac:dyDescent="0.25">
      <c r="A1190" s="150">
        <v>6601497</v>
      </c>
      <c r="B1190" s="149" t="s">
        <v>1632</v>
      </c>
      <c r="C1190" s="149" t="s">
        <v>482</v>
      </c>
    </row>
    <row r="1191" spans="1:3" hidden="1" x14ac:dyDescent="0.25">
      <c r="A1191" s="150">
        <v>6601498</v>
      </c>
      <c r="B1191" s="149" t="s">
        <v>1633</v>
      </c>
      <c r="C1191" s="149" t="s">
        <v>1183</v>
      </c>
    </row>
    <row r="1192" spans="1:3" hidden="1" x14ac:dyDescent="0.25">
      <c r="A1192" s="150">
        <v>6601499</v>
      </c>
      <c r="B1192" s="149" t="s">
        <v>1634</v>
      </c>
      <c r="C1192" s="149" t="s">
        <v>1183</v>
      </c>
    </row>
    <row r="1193" spans="1:3" hidden="1" x14ac:dyDescent="0.25">
      <c r="A1193" s="150">
        <v>6601500</v>
      </c>
      <c r="B1193" s="149" t="s">
        <v>1635</v>
      </c>
      <c r="C1193" s="149" t="s">
        <v>482</v>
      </c>
    </row>
    <row r="1194" spans="1:3" hidden="1" x14ac:dyDescent="0.25">
      <c r="A1194" s="150">
        <v>6601501</v>
      </c>
      <c r="B1194" s="149" t="s">
        <v>1636</v>
      </c>
      <c r="C1194" s="149" t="s">
        <v>482</v>
      </c>
    </row>
    <row r="1195" spans="1:3" hidden="1" x14ac:dyDescent="0.25">
      <c r="A1195" s="150">
        <v>6601502</v>
      </c>
      <c r="B1195" s="149" t="s">
        <v>1637</v>
      </c>
      <c r="C1195" s="149" t="s">
        <v>482</v>
      </c>
    </row>
    <row r="1196" spans="1:3" hidden="1" x14ac:dyDescent="0.25">
      <c r="A1196" s="150">
        <v>6601503</v>
      </c>
      <c r="B1196" s="149" t="s">
        <v>1638</v>
      </c>
      <c r="C1196" s="149" t="s">
        <v>482</v>
      </c>
    </row>
    <row r="1197" spans="1:3" hidden="1" x14ac:dyDescent="0.25">
      <c r="A1197" s="150">
        <v>6601504</v>
      </c>
      <c r="B1197" s="149" t="s">
        <v>1639</v>
      </c>
      <c r="C1197" s="149" t="s">
        <v>482</v>
      </c>
    </row>
    <row r="1198" spans="1:3" hidden="1" x14ac:dyDescent="0.25">
      <c r="A1198" s="150">
        <v>6601505</v>
      </c>
      <c r="B1198" s="149" t="s">
        <v>1640</v>
      </c>
      <c r="C1198" s="149" t="s">
        <v>482</v>
      </c>
    </row>
    <row r="1199" spans="1:3" hidden="1" x14ac:dyDescent="0.25">
      <c r="A1199" s="150">
        <v>6601506</v>
      </c>
      <c r="B1199" s="149" t="s">
        <v>1641</v>
      </c>
      <c r="C1199" s="149" t="s">
        <v>482</v>
      </c>
    </row>
    <row r="1200" spans="1:3" hidden="1" x14ac:dyDescent="0.25">
      <c r="A1200" s="150">
        <v>6601507</v>
      </c>
      <c r="B1200" s="149" t="s">
        <v>1642</v>
      </c>
      <c r="C1200" s="149" t="s">
        <v>482</v>
      </c>
    </row>
    <row r="1201" spans="1:3" hidden="1" x14ac:dyDescent="0.25">
      <c r="A1201" s="150">
        <v>6601508</v>
      </c>
      <c r="B1201" s="149" t="s">
        <v>1643</v>
      </c>
      <c r="C1201" s="149" t="s">
        <v>482</v>
      </c>
    </row>
    <row r="1202" spans="1:3" hidden="1" x14ac:dyDescent="0.25">
      <c r="A1202" s="150">
        <v>6601509</v>
      </c>
      <c r="B1202" s="149" t="s">
        <v>1644</v>
      </c>
      <c r="C1202" s="149" t="s">
        <v>482</v>
      </c>
    </row>
    <row r="1203" spans="1:3" hidden="1" x14ac:dyDescent="0.25">
      <c r="A1203" s="150">
        <v>6601510</v>
      </c>
      <c r="B1203" s="149" t="s">
        <v>1645</v>
      </c>
      <c r="C1203" s="149" t="s">
        <v>482</v>
      </c>
    </row>
    <row r="1204" spans="1:3" hidden="1" x14ac:dyDescent="0.25">
      <c r="A1204" s="150">
        <v>6601511</v>
      </c>
      <c r="B1204" s="149" t="s">
        <v>1646</v>
      </c>
      <c r="C1204" s="149" t="s">
        <v>482</v>
      </c>
    </row>
    <row r="1205" spans="1:3" hidden="1" x14ac:dyDescent="0.25">
      <c r="A1205" s="150">
        <v>6601512</v>
      </c>
      <c r="B1205" s="149" t="s">
        <v>1647</v>
      </c>
      <c r="C1205" s="149" t="s">
        <v>474</v>
      </c>
    </row>
    <row r="1206" spans="1:3" hidden="1" x14ac:dyDescent="0.25">
      <c r="A1206" s="150">
        <v>6601513</v>
      </c>
      <c r="B1206" s="149" t="s">
        <v>1648</v>
      </c>
      <c r="C1206" s="149" t="s">
        <v>1183</v>
      </c>
    </row>
    <row r="1207" spans="1:3" hidden="1" x14ac:dyDescent="0.25">
      <c r="A1207" s="150">
        <v>6601514</v>
      </c>
      <c r="B1207" s="149" t="s">
        <v>1649</v>
      </c>
      <c r="C1207" s="149" t="s">
        <v>1183</v>
      </c>
    </row>
    <row r="1208" spans="1:3" hidden="1" x14ac:dyDescent="0.25">
      <c r="A1208" s="150">
        <v>6601515</v>
      </c>
      <c r="B1208" s="149" t="s">
        <v>1650</v>
      </c>
      <c r="C1208" s="149" t="s">
        <v>1183</v>
      </c>
    </row>
    <row r="1209" spans="1:3" hidden="1" x14ac:dyDescent="0.25">
      <c r="A1209" s="150">
        <v>6601516</v>
      </c>
      <c r="B1209" s="149" t="s">
        <v>1651</v>
      </c>
      <c r="C1209" s="149" t="s">
        <v>1183</v>
      </c>
    </row>
    <row r="1210" spans="1:3" hidden="1" x14ac:dyDescent="0.25">
      <c r="A1210" s="150">
        <v>6601517</v>
      </c>
      <c r="B1210" s="149" t="s">
        <v>1652</v>
      </c>
      <c r="C1210" s="149" t="s">
        <v>1653</v>
      </c>
    </row>
    <row r="1211" spans="1:3" hidden="1" x14ac:dyDescent="0.25">
      <c r="A1211" s="150">
        <v>6601518</v>
      </c>
      <c r="B1211" s="149" t="s">
        <v>1654</v>
      </c>
      <c r="C1211" s="149" t="s">
        <v>1151</v>
      </c>
    </row>
    <row r="1212" spans="1:3" hidden="1" x14ac:dyDescent="0.25">
      <c r="A1212" s="150">
        <v>6601519</v>
      </c>
      <c r="B1212" s="149" t="s">
        <v>1655</v>
      </c>
      <c r="C1212" s="149" t="s">
        <v>458</v>
      </c>
    </row>
    <row r="1213" spans="1:3" hidden="1" x14ac:dyDescent="0.25">
      <c r="A1213" s="150">
        <v>6601520</v>
      </c>
      <c r="B1213" s="149" t="s">
        <v>1656</v>
      </c>
      <c r="C1213" s="149" t="s">
        <v>482</v>
      </c>
    </row>
    <row r="1214" spans="1:3" hidden="1" x14ac:dyDescent="0.25">
      <c r="A1214" s="150">
        <v>6601521</v>
      </c>
      <c r="B1214" s="149" t="s">
        <v>1657</v>
      </c>
      <c r="C1214" s="149" t="s">
        <v>458</v>
      </c>
    </row>
    <row r="1215" spans="1:3" hidden="1" x14ac:dyDescent="0.25">
      <c r="A1215" s="150">
        <v>6601522</v>
      </c>
      <c r="B1215" s="149" t="s">
        <v>1658</v>
      </c>
      <c r="C1215" s="149" t="s">
        <v>482</v>
      </c>
    </row>
    <row r="1216" spans="1:3" hidden="1" x14ac:dyDescent="0.25">
      <c r="A1216" s="150">
        <v>6601523</v>
      </c>
      <c r="B1216" s="149" t="s">
        <v>1659</v>
      </c>
      <c r="C1216" s="149" t="s">
        <v>1183</v>
      </c>
    </row>
    <row r="1217" spans="1:3" hidden="1" x14ac:dyDescent="0.25">
      <c r="A1217" s="150">
        <v>6601524</v>
      </c>
      <c r="B1217" s="149" t="s">
        <v>1660</v>
      </c>
      <c r="C1217" s="149" t="s">
        <v>482</v>
      </c>
    </row>
    <row r="1218" spans="1:3" hidden="1" x14ac:dyDescent="0.25">
      <c r="A1218" s="150">
        <v>6601525</v>
      </c>
      <c r="B1218" s="149" t="s">
        <v>1661</v>
      </c>
      <c r="C1218" s="149" t="s">
        <v>458</v>
      </c>
    </row>
    <row r="1219" spans="1:3" hidden="1" x14ac:dyDescent="0.25">
      <c r="A1219" s="150">
        <v>6601526</v>
      </c>
      <c r="B1219" s="149" t="s">
        <v>1662</v>
      </c>
      <c r="C1219" s="149" t="s">
        <v>1183</v>
      </c>
    </row>
    <row r="1220" spans="1:3" hidden="1" x14ac:dyDescent="0.25">
      <c r="A1220" s="150">
        <v>6601527</v>
      </c>
      <c r="B1220" s="149" t="s">
        <v>1663</v>
      </c>
      <c r="C1220" s="149" t="s">
        <v>1183</v>
      </c>
    </row>
    <row r="1221" spans="1:3" hidden="1" x14ac:dyDescent="0.25">
      <c r="A1221" s="150">
        <v>6601528</v>
      </c>
      <c r="B1221" s="149" t="s">
        <v>1664</v>
      </c>
      <c r="C1221" s="149" t="s">
        <v>1183</v>
      </c>
    </row>
    <row r="1222" spans="1:3" hidden="1" x14ac:dyDescent="0.25">
      <c r="A1222" s="150">
        <v>6601529</v>
      </c>
      <c r="B1222" s="149" t="s">
        <v>1665</v>
      </c>
      <c r="C1222" s="149" t="s">
        <v>1183</v>
      </c>
    </row>
    <row r="1223" spans="1:3" hidden="1" x14ac:dyDescent="0.25">
      <c r="A1223" s="150">
        <v>6601530</v>
      </c>
      <c r="B1223" s="149" t="s">
        <v>1666</v>
      </c>
      <c r="C1223" s="149" t="s">
        <v>482</v>
      </c>
    </row>
    <row r="1224" spans="1:3" hidden="1" x14ac:dyDescent="0.25">
      <c r="A1224" s="150">
        <v>6601531</v>
      </c>
      <c r="B1224" s="149" t="s">
        <v>1667</v>
      </c>
      <c r="C1224" s="149" t="s">
        <v>482</v>
      </c>
    </row>
    <row r="1225" spans="1:3" hidden="1" x14ac:dyDescent="0.25">
      <c r="A1225" s="150">
        <v>6601532</v>
      </c>
      <c r="B1225" s="149" t="s">
        <v>1668</v>
      </c>
      <c r="C1225" s="149" t="s">
        <v>482</v>
      </c>
    </row>
    <row r="1226" spans="1:3" hidden="1" x14ac:dyDescent="0.25">
      <c r="A1226" s="150">
        <v>6601533</v>
      </c>
      <c r="B1226" s="149" t="s">
        <v>1669</v>
      </c>
      <c r="C1226" s="149" t="s">
        <v>482</v>
      </c>
    </row>
    <row r="1227" spans="1:3" hidden="1" x14ac:dyDescent="0.25">
      <c r="A1227" s="150">
        <v>6601534</v>
      </c>
      <c r="B1227" s="149" t="s">
        <v>1670</v>
      </c>
      <c r="C1227" s="149" t="s">
        <v>482</v>
      </c>
    </row>
    <row r="1228" spans="1:3" hidden="1" x14ac:dyDescent="0.25">
      <c r="A1228" s="150">
        <v>6601535</v>
      </c>
      <c r="B1228" s="149" t="s">
        <v>1671</v>
      </c>
      <c r="C1228" s="149" t="s">
        <v>1183</v>
      </c>
    </row>
    <row r="1229" spans="1:3" hidden="1" x14ac:dyDescent="0.25">
      <c r="A1229" s="150">
        <v>6601536</v>
      </c>
      <c r="B1229" s="149" t="s">
        <v>1672</v>
      </c>
      <c r="C1229" s="149" t="s">
        <v>458</v>
      </c>
    </row>
    <row r="1230" spans="1:3" hidden="1" x14ac:dyDescent="0.25">
      <c r="A1230" s="150">
        <v>6601537</v>
      </c>
      <c r="B1230" s="149" t="s">
        <v>1673</v>
      </c>
      <c r="C1230" s="149" t="s">
        <v>1183</v>
      </c>
    </row>
    <row r="1231" spans="1:3" hidden="1" x14ac:dyDescent="0.25">
      <c r="A1231" s="150">
        <v>6601538</v>
      </c>
      <c r="B1231" s="149" t="s">
        <v>1674</v>
      </c>
      <c r="C1231" s="149" t="s">
        <v>482</v>
      </c>
    </row>
    <row r="1232" spans="1:3" hidden="1" x14ac:dyDescent="0.25">
      <c r="A1232" s="150">
        <v>6601539</v>
      </c>
      <c r="B1232" s="149" t="s">
        <v>1675</v>
      </c>
      <c r="C1232" s="149" t="s">
        <v>482</v>
      </c>
    </row>
    <row r="1233" spans="1:3" hidden="1" x14ac:dyDescent="0.25">
      <c r="A1233" s="150">
        <v>6601540</v>
      </c>
      <c r="B1233" s="149" t="s">
        <v>1676</v>
      </c>
      <c r="C1233" s="149" t="s">
        <v>1183</v>
      </c>
    </row>
    <row r="1234" spans="1:3" hidden="1" x14ac:dyDescent="0.25">
      <c r="A1234" s="150">
        <v>6601541</v>
      </c>
      <c r="B1234" s="149" t="s">
        <v>1677</v>
      </c>
      <c r="C1234" s="149" t="s">
        <v>1183</v>
      </c>
    </row>
    <row r="1235" spans="1:3" hidden="1" x14ac:dyDescent="0.25">
      <c r="A1235" s="150">
        <v>6601542</v>
      </c>
      <c r="B1235" s="149" t="s">
        <v>1678</v>
      </c>
      <c r="C1235" s="149" t="s">
        <v>1183</v>
      </c>
    </row>
    <row r="1236" spans="1:3" hidden="1" x14ac:dyDescent="0.25">
      <c r="A1236" s="150">
        <v>6601550</v>
      </c>
      <c r="B1236" s="149" t="s">
        <v>1679</v>
      </c>
      <c r="C1236" s="149" t="s">
        <v>482</v>
      </c>
    </row>
    <row r="1237" spans="1:3" hidden="1" x14ac:dyDescent="0.25">
      <c r="A1237" s="150">
        <v>6601551</v>
      </c>
      <c r="B1237" s="149" t="s">
        <v>1679</v>
      </c>
      <c r="C1237" s="149" t="s">
        <v>482</v>
      </c>
    </row>
    <row r="1238" spans="1:3" hidden="1" x14ac:dyDescent="0.25">
      <c r="A1238" s="150">
        <v>6601552</v>
      </c>
      <c r="B1238" s="149" t="s">
        <v>1680</v>
      </c>
      <c r="C1238" s="149" t="s">
        <v>482</v>
      </c>
    </row>
    <row r="1239" spans="1:3" hidden="1" x14ac:dyDescent="0.25">
      <c r="A1239" s="150">
        <v>6601553</v>
      </c>
      <c r="B1239" s="149" t="s">
        <v>1681</v>
      </c>
      <c r="C1239" s="149" t="s">
        <v>482</v>
      </c>
    </row>
    <row r="1240" spans="1:3" hidden="1" x14ac:dyDescent="0.25">
      <c r="A1240" s="150">
        <v>6601554</v>
      </c>
      <c r="B1240" s="149" t="s">
        <v>1681</v>
      </c>
      <c r="C1240" s="149" t="s">
        <v>482</v>
      </c>
    </row>
    <row r="1241" spans="1:3" hidden="1" x14ac:dyDescent="0.25">
      <c r="A1241" s="150">
        <v>6601555</v>
      </c>
      <c r="B1241" s="149" t="s">
        <v>1681</v>
      </c>
      <c r="C1241" s="149" t="s">
        <v>482</v>
      </c>
    </row>
    <row r="1242" spans="1:3" hidden="1" x14ac:dyDescent="0.25">
      <c r="A1242" s="150">
        <v>6601556</v>
      </c>
      <c r="B1242" s="149" t="s">
        <v>1682</v>
      </c>
      <c r="C1242" s="149" t="s">
        <v>482</v>
      </c>
    </row>
    <row r="1243" spans="1:3" hidden="1" x14ac:dyDescent="0.25">
      <c r="A1243" s="150">
        <v>6601557</v>
      </c>
      <c r="B1243" s="149" t="s">
        <v>1681</v>
      </c>
      <c r="C1243" s="149" t="s">
        <v>482</v>
      </c>
    </row>
    <row r="1244" spans="1:3" hidden="1" x14ac:dyDescent="0.25">
      <c r="A1244" s="150">
        <v>6601560</v>
      </c>
      <c r="B1244" s="149" t="s">
        <v>1683</v>
      </c>
      <c r="C1244" s="149" t="s">
        <v>1183</v>
      </c>
    </row>
    <row r="1245" spans="1:3" hidden="1" x14ac:dyDescent="0.25">
      <c r="A1245" s="150">
        <v>6601570</v>
      </c>
      <c r="B1245" s="149" t="s">
        <v>1684</v>
      </c>
      <c r="C1245" s="149" t="s">
        <v>1183</v>
      </c>
    </row>
    <row r="1246" spans="1:3" hidden="1" x14ac:dyDescent="0.25">
      <c r="A1246" s="150">
        <v>6601571</v>
      </c>
      <c r="B1246" s="149" t="s">
        <v>1685</v>
      </c>
      <c r="C1246" s="149" t="s">
        <v>1183</v>
      </c>
    </row>
    <row r="1247" spans="1:3" hidden="1" x14ac:dyDescent="0.25">
      <c r="A1247" s="150">
        <v>6601572</v>
      </c>
      <c r="B1247" s="149" t="s">
        <v>1686</v>
      </c>
      <c r="C1247" s="149" t="s">
        <v>482</v>
      </c>
    </row>
    <row r="1248" spans="1:3" hidden="1" x14ac:dyDescent="0.25">
      <c r="A1248" s="150">
        <v>6601573</v>
      </c>
      <c r="B1248" s="149" t="s">
        <v>1687</v>
      </c>
      <c r="C1248" s="149" t="s">
        <v>1653</v>
      </c>
    </row>
    <row r="1249" spans="1:3" hidden="1" x14ac:dyDescent="0.25">
      <c r="A1249" s="150">
        <v>6601574</v>
      </c>
      <c r="B1249" s="149" t="s">
        <v>1688</v>
      </c>
      <c r="C1249" s="149" t="s">
        <v>1183</v>
      </c>
    </row>
    <row r="1250" spans="1:3" hidden="1" x14ac:dyDescent="0.25">
      <c r="A1250" s="150">
        <v>6601575</v>
      </c>
      <c r="B1250" s="149" t="s">
        <v>1689</v>
      </c>
      <c r="C1250" s="149" t="s">
        <v>482</v>
      </c>
    </row>
    <row r="1251" spans="1:3" hidden="1" x14ac:dyDescent="0.25">
      <c r="A1251" s="150">
        <v>6601576</v>
      </c>
      <c r="B1251" s="149" t="s">
        <v>1690</v>
      </c>
      <c r="C1251" s="149" t="s">
        <v>1183</v>
      </c>
    </row>
    <row r="1252" spans="1:3" hidden="1" x14ac:dyDescent="0.25">
      <c r="A1252" s="150">
        <v>6601577</v>
      </c>
      <c r="B1252" s="149" t="s">
        <v>1691</v>
      </c>
      <c r="C1252" s="149" t="s">
        <v>1151</v>
      </c>
    </row>
    <row r="1253" spans="1:3" hidden="1" x14ac:dyDescent="0.25">
      <c r="A1253" s="150">
        <v>6601578</v>
      </c>
      <c r="B1253" s="149" t="s">
        <v>1692</v>
      </c>
      <c r="C1253" s="149" t="s">
        <v>458</v>
      </c>
    </row>
    <row r="1254" spans="1:3" hidden="1" x14ac:dyDescent="0.25">
      <c r="A1254" s="150">
        <v>6601579</v>
      </c>
      <c r="B1254" s="149" t="s">
        <v>1693</v>
      </c>
      <c r="C1254" s="149" t="s">
        <v>458</v>
      </c>
    </row>
    <row r="1255" spans="1:3" hidden="1" x14ac:dyDescent="0.25">
      <c r="A1255" s="150">
        <v>6601580</v>
      </c>
      <c r="B1255" s="149" t="s">
        <v>1694</v>
      </c>
      <c r="C1255" s="149" t="s">
        <v>1196</v>
      </c>
    </row>
    <row r="1256" spans="1:3" hidden="1" x14ac:dyDescent="0.25">
      <c r="A1256" s="150">
        <v>6601581</v>
      </c>
      <c r="B1256" s="149" t="s">
        <v>1695</v>
      </c>
      <c r="C1256" s="149" t="s">
        <v>482</v>
      </c>
    </row>
    <row r="1257" spans="1:3" hidden="1" x14ac:dyDescent="0.25">
      <c r="A1257" s="150">
        <v>6601582</v>
      </c>
      <c r="B1257" s="149" t="s">
        <v>1696</v>
      </c>
      <c r="C1257" s="149" t="s">
        <v>482</v>
      </c>
    </row>
    <row r="1258" spans="1:3" hidden="1" x14ac:dyDescent="0.25">
      <c r="A1258" s="150">
        <v>6601583</v>
      </c>
      <c r="B1258" s="149" t="s">
        <v>1697</v>
      </c>
      <c r="C1258" s="149" t="s">
        <v>482</v>
      </c>
    </row>
    <row r="1259" spans="1:3" hidden="1" x14ac:dyDescent="0.25">
      <c r="A1259" s="150">
        <v>6601584</v>
      </c>
      <c r="B1259" s="149" t="s">
        <v>1698</v>
      </c>
      <c r="C1259" s="149" t="s">
        <v>1183</v>
      </c>
    </row>
    <row r="1260" spans="1:3" hidden="1" x14ac:dyDescent="0.25">
      <c r="A1260" s="150">
        <v>6601585</v>
      </c>
      <c r="B1260" s="149" t="s">
        <v>1699</v>
      </c>
      <c r="C1260" s="149" t="s">
        <v>1183</v>
      </c>
    </row>
    <row r="1261" spans="1:3" hidden="1" x14ac:dyDescent="0.25">
      <c r="A1261" s="150">
        <v>6601586</v>
      </c>
      <c r="B1261" s="149" t="s">
        <v>1700</v>
      </c>
      <c r="C1261" s="149" t="s">
        <v>1446</v>
      </c>
    </row>
    <row r="1262" spans="1:3" hidden="1" x14ac:dyDescent="0.25">
      <c r="A1262" s="150">
        <v>6601587</v>
      </c>
      <c r="B1262" s="149" t="s">
        <v>1701</v>
      </c>
      <c r="C1262" s="149" t="s">
        <v>1164</v>
      </c>
    </row>
    <row r="1263" spans="1:3" hidden="1" x14ac:dyDescent="0.25">
      <c r="A1263" s="150">
        <v>6601590</v>
      </c>
      <c r="B1263" s="149" t="s">
        <v>1702</v>
      </c>
      <c r="C1263" s="149" t="s">
        <v>458</v>
      </c>
    </row>
    <row r="1264" spans="1:3" hidden="1" x14ac:dyDescent="0.25">
      <c r="A1264" s="150">
        <v>6601591</v>
      </c>
      <c r="B1264" s="149" t="s">
        <v>1703</v>
      </c>
      <c r="C1264" s="149" t="s">
        <v>458</v>
      </c>
    </row>
    <row r="1265" spans="1:3" hidden="1" x14ac:dyDescent="0.25">
      <c r="A1265" s="150">
        <v>6601592</v>
      </c>
      <c r="B1265" s="149" t="s">
        <v>1703</v>
      </c>
      <c r="C1265" s="149" t="s">
        <v>458</v>
      </c>
    </row>
    <row r="1266" spans="1:3" hidden="1" x14ac:dyDescent="0.25">
      <c r="A1266" s="150">
        <v>6601593</v>
      </c>
      <c r="B1266" s="149" t="s">
        <v>1704</v>
      </c>
      <c r="C1266" s="149" t="s">
        <v>458</v>
      </c>
    </row>
    <row r="1267" spans="1:3" hidden="1" x14ac:dyDescent="0.25">
      <c r="A1267" s="150">
        <v>6601594</v>
      </c>
      <c r="B1267" s="149" t="s">
        <v>1705</v>
      </c>
      <c r="C1267" s="149" t="s">
        <v>458</v>
      </c>
    </row>
    <row r="1268" spans="1:3" hidden="1" x14ac:dyDescent="0.25">
      <c r="A1268" s="150">
        <v>6601600</v>
      </c>
      <c r="B1268" s="149" t="s">
        <v>1706</v>
      </c>
      <c r="C1268" s="149" t="s">
        <v>1183</v>
      </c>
    </row>
    <row r="1269" spans="1:3" hidden="1" x14ac:dyDescent="0.25">
      <c r="A1269" s="150">
        <v>6601601</v>
      </c>
      <c r="B1269" s="149" t="s">
        <v>1707</v>
      </c>
      <c r="C1269" s="149" t="s">
        <v>482</v>
      </c>
    </row>
    <row r="1270" spans="1:3" hidden="1" x14ac:dyDescent="0.25">
      <c r="A1270" s="150">
        <v>6601602</v>
      </c>
      <c r="B1270" s="149" t="s">
        <v>1708</v>
      </c>
      <c r="C1270" s="149" t="s">
        <v>482</v>
      </c>
    </row>
    <row r="1271" spans="1:3" hidden="1" x14ac:dyDescent="0.25">
      <c r="A1271" s="150">
        <v>6601603</v>
      </c>
      <c r="B1271" s="149" t="s">
        <v>1709</v>
      </c>
      <c r="C1271" s="149" t="s">
        <v>482</v>
      </c>
    </row>
    <row r="1272" spans="1:3" hidden="1" x14ac:dyDescent="0.25">
      <c r="A1272" s="150">
        <v>6601604</v>
      </c>
      <c r="B1272" s="149" t="s">
        <v>1710</v>
      </c>
      <c r="C1272" s="149" t="s">
        <v>482</v>
      </c>
    </row>
    <row r="1273" spans="1:3" hidden="1" x14ac:dyDescent="0.25">
      <c r="A1273" s="150">
        <v>6601605</v>
      </c>
      <c r="B1273" s="149" t="s">
        <v>1711</v>
      </c>
      <c r="C1273" s="149" t="s">
        <v>482</v>
      </c>
    </row>
    <row r="1274" spans="1:3" hidden="1" x14ac:dyDescent="0.25">
      <c r="A1274" s="150">
        <v>6601606</v>
      </c>
      <c r="B1274" s="149" t="s">
        <v>1712</v>
      </c>
      <c r="C1274" s="149" t="s">
        <v>482</v>
      </c>
    </row>
    <row r="1275" spans="1:3" hidden="1" x14ac:dyDescent="0.25">
      <c r="A1275" s="150">
        <v>6601607</v>
      </c>
      <c r="B1275" s="149" t="s">
        <v>1713</v>
      </c>
      <c r="C1275" s="149" t="s">
        <v>482</v>
      </c>
    </row>
    <row r="1276" spans="1:3" hidden="1" x14ac:dyDescent="0.25">
      <c r="A1276" s="150">
        <v>6601608</v>
      </c>
      <c r="B1276" s="149" t="s">
        <v>1714</v>
      </c>
      <c r="C1276" s="149" t="s">
        <v>482</v>
      </c>
    </row>
    <row r="1277" spans="1:3" hidden="1" x14ac:dyDescent="0.25">
      <c r="A1277" s="150">
        <v>6601609</v>
      </c>
      <c r="B1277" s="149" t="s">
        <v>1715</v>
      </c>
      <c r="C1277" s="149" t="s">
        <v>482</v>
      </c>
    </row>
    <row r="1278" spans="1:3" hidden="1" x14ac:dyDescent="0.25">
      <c r="A1278" s="150">
        <v>6601610</v>
      </c>
      <c r="B1278" s="149" t="s">
        <v>1716</v>
      </c>
      <c r="C1278" s="149" t="s">
        <v>482</v>
      </c>
    </row>
    <row r="1279" spans="1:3" hidden="1" x14ac:dyDescent="0.25">
      <c r="A1279" s="150">
        <v>6601611</v>
      </c>
      <c r="B1279" s="149" t="s">
        <v>1717</v>
      </c>
      <c r="C1279" s="149" t="s">
        <v>482</v>
      </c>
    </row>
    <row r="1280" spans="1:3" hidden="1" x14ac:dyDescent="0.25">
      <c r="A1280" s="150">
        <v>6601612</v>
      </c>
      <c r="B1280" s="149" t="s">
        <v>1718</v>
      </c>
      <c r="C1280" s="149" t="s">
        <v>482</v>
      </c>
    </row>
    <row r="1281" spans="1:3" hidden="1" x14ac:dyDescent="0.25">
      <c r="A1281" s="150">
        <v>6601613</v>
      </c>
      <c r="B1281" s="149" t="s">
        <v>1719</v>
      </c>
      <c r="C1281" s="149" t="s">
        <v>482</v>
      </c>
    </row>
    <row r="1282" spans="1:3" hidden="1" x14ac:dyDescent="0.25">
      <c r="A1282" s="150">
        <v>6601614</v>
      </c>
      <c r="B1282" s="149" t="s">
        <v>1720</v>
      </c>
      <c r="C1282" s="149" t="s">
        <v>482</v>
      </c>
    </row>
    <row r="1283" spans="1:3" hidden="1" x14ac:dyDescent="0.25">
      <c r="A1283" s="150">
        <v>6601615</v>
      </c>
      <c r="B1283" s="149" t="s">
        <v>1721</v>
      </c>
      <c r="C1283" s="149" t="s">
        <v>482</v>
      </c>
    </row>
    <row r="1284" spans="1:3" hidden="1" x14ac:dyDescent="0.25">
      <c r="A1284" s="150">
        <v>6601616</v>
      </c>
      <c r="B1284" s="149" t="s">
        <v>1722</v>
      </c>
      <c r="C1284" s="149" t="s">
        <v>482</v>
      </c>
    </row>
    <row r="1285" spans="1:3" hidden="1" x14ac:dyDescent="0.25">
      <c r="A1285" s="150">
        <v>6601617</v>
      </c>
      <c r="B1285" s="149" t="s">
        <v>1723</v>
      </c>
      <c r="C1285" s="149" t="s">
        <v>482</v>
      </c>
    </row>
    <row r="1286" spans="1:3" hidden="1" x14ac:dyDescent="0.25">
      <c r="A1286" s="150">
        <v>6601618</v>
      </c>
      <c r="B1286" s="149" t="s">
        <v>1724</v>
      </c>
      <c r="C1286" s="149" t="s">
        <v>482</v>
      </c>
    </row>
    <row r="1287" spans="1:3" hidden="1" x14ac:dyDescent="0.25">
      <c r="A1287" s="150">
        <v>6601619</v>
      </c>
      <c r="B1287" s="149" t="s">
        <v>1725</v>
      </c>
      <c r="C1287" s="149" t="s">
        <v>482</v>
      </c>
    </row>
    <row r="1288" spans="1:3" hidden="1" x14ac:dyDescent="0.25">
      <c r="A1288" s="150">
        <v>6601620</v>
      </c>
      <c r="B1288" s="149" t="s">
        <v>1726</v>
      </c>
      <c r="C1288" s="149" t="s">
        <v>458</v>
      </c>
    </row>
    <row r="1289" spans="1:3" hidden="1" x14ac:dyDescent="0.25">
      <c r="A1289" s="150">
        <v>6601621</v>
      </c>
      <c r="B1289" s="149" t="s">
        <v>1727</v>
      </c>
      <c r="C1289" s="149" t="s">
        <v>482</v>
      </c>
    </row>
    <row r="1290" spans="1:3" hidden="1" x14ac:dyDescent="0.25">
      <c r="A1290" s="150">
        <v>6601622</v>
      </c>
      <c r="B1290" s="149" t="s">
        <v>1728</v>
      </c>
      <c r="C1290" s="149" t="s">
        <v>482</v>
      </c>
    </row>
    <row r="1291" spans="1:3" hidden="1" x14ac:dyDescent="0.25">
      <c r="A1291" s="150">
        <v>6601623</v>
      </c>
      <c r="B1291" s="149" t="s">
        <v>1729</v>
      </c>
      <c r="C1291" s="149" t="s">
        <v>482</v>
      </c>
    </row>
    <row r="1292" spans="1:3" hidden="1" x14ac:dyDescent="0.25">
      <c r="A1292" s="150">
        <v>6601624</v>
      </c>
      <c r="B1292" s="149" t="s">
        <v>1730</v>
      </c>
      <c r="C1292" s="149" t="s">
        <v>482</v>
      </c>
    </row>
    <row r="1293" spans="1:3" hidden="1" x14ac:dyDescent="0.25">
      <c r="A1293" s="150">
        <v>6601625</v>
      </c>
      <c r="B1293" s="149" t="s">
        <v>1731</v>
      </c>
      <c r="C1293" s="149" t="s">
        <v>482</v>
      </c>
    </row>
    <row r="1294" spans="1:3" hidden="1" x14ac:dyDescent="0.25">
      <c r="A1294" s="150">
        <v>6601626</v>
      </c>
      <c r="B1294" s="149" t="s">
        <v>1732</v>
      </c>
      <c r="C1294" s="149" t="s">
        <v>482</v>
      </c>
    </row>
    <row r="1295" spans="1:3" hidden="1" x14ac:dyDescent="0.25">
      <c r="A1295" s="150">
        <v>6601627</v>
      </c>
      <c r="B1295" s="149" t="s">
        <v>1733</v>
      </c>
      <c r="C1295" s="149" t="s">
        <v>482</v>
      </c>
    </row>
    <row r="1296" spans="1:3" hidden="1" x14ac:dyDescent="0.25">
      <c r="A1296" s="150">
        <v>6601628</v>
      </c>
      <c r="B1296" s="149" t="s">
        <v>1734</v>
      </c>
      <c r="C1296" s="149" t="s">
        <v>482</v>
      </c>
    </row>
    <row r="1297" spans="1:3" hidden="1" x14ac:dyDescent="0.25">
      <c r="A1297" s="150">
        <v>6601629</v>
      </c>
      <c r="B1297" s="149" t="s">
        <v>1735</v>
      </c>
      <c r="C1297" s="149" t="s">
        <v>482</v>
      </c>
    </row>
    <row r="1298" spans="1:3" hidden="1" x14ac:dyDescent="0.25">
      <c r="A1298" s="150">
        <v>6601630</v>
      </c>
      <c r="B1298" s="149" t="s">
        <v>1736</v>
      </c>
      <c r="C1298" s="149" t="s">
        <v>482</v>
      </c>
    </row>
    <row r="1299" spans="1:3" hidden="1" x14ac:dyDescent="0.25">
      <c r="A1299" s="150">
        <v>6601631</v>
      </c>
      <c r="B1299" s="149" t="s">
        <v>1737</v>
      </c>
      <c r="C1299" s="149" t="s">
        <v>482</v>
      </c>
    </row>
    <row r="1300" spans="1:3" hidden="1" x14ac:dyDescent="0.25">
      <c r="A1300" s="150">
        <v>6601632</v>
      </c>
      <c r="B1300" s="149" t="s">
        <v>1738</v>
      </c>
      <c r="C1300" s="149" t="s">
        <v>482</v>
      </c>
    </row>
    <row r="1301" spans="1:3" hidden="1" x14ac:dyDescent="0.25">
      <c r="A1301" s="150">
        <v>6601633</v>
      </c>
      <c r="B1301" s="149" t="s">
        <v>1739</v>
      </c>
      <c r="C1301" s="149" t="s">
        <v>482</v>
      </c>
    </row>
    <row r="1302" spans="1:3" hidden="1" x14ac:dyDescent="0.25">
      <c r="A1302" s="150">
        <v>6601634</v>
      </c>
      <c r="B1302" s="149" t="s">
        <v>1740</v>
      </c>
      <c r="C1302" s="149" t="s">
        <v>482</v>
      </c>
    </row>
    <row r="1303" spans="1:3" hidden="1" x14ac:dyDescent="0.25">
      <c r="A1303" s="150">
        <v>6601635</v>
      </c>
      <c r="B1303" s="149" t="s">
        <v>1741</v>
      </c>
      <c r="C1303" s="149" t="s">
        <v>482</v>
      </c>
    </row>
    <row r="1304" spans="1:3" hidden="1" x14ac:dyDescent="0.25">
      <c r="A1304" s="150">
        <v>6601636</v>
      </c>
      <c r="B1304" s="149" t="s">
        <v>1742</v>
      </c>
      <c r="C1304" s="149" t="s">
        <v>482</v>
      </c>
    </row>
    <row r="1305" spans="1:3" hidden="1" x14ac:dyDescent="0.25">
      <c r="A1305" s="150">
        <v>6601637</v>
      </c>
      <c r="B1305" s="149" t="s">
        <v>1743</v>
      </c>
      <c r="C1305" s="149" t="s">
        <v>482</v>
      </c>
    </row>
    <row r="1306" spans="1:3" hidden="1" x14ac:dyDescent="0.25">
      <c r="A1306" s="150">
        <v>6601638</v>
      </c>
      <c r="B1306" s="149" t="s">
        <v>1744</v>
      </c>
      <c r="C1306" s="149" t="s">
        <v>482</v>
      </c>
    </row>
    <row r="1307" spans="1:3" hidden="1" x14ac:dyDescent="0.25">
      <c r="A1307" s="150">
        <v>6601639</v>
      </c>
      <c r="B1307" s="149" t="s">
        <v>1745</v>
      </c>
      <c r="C1307" s="149" t="s">
        <v>482</v>
      </c>
    </row>
    <row r="1308" spans="1:3" hidden="1" x14ac:dyDescent="0.25">
      <c r="A1308" s="150">
        <v>6601640</v>
      </c>
      <c r="B1308" s="149" t="s">
        <v>1746</v>
      </c>
      <c r="C1308" s="149" t="s">
        <v>482</v>
      </c>
    </row>
    <row r="1309" spans="1:3" hidden="1" x14ac:dyDescent="0.25">
      <c r="A1309" s="150">
        <v>6601641</v>
      </c>
      <c r="B1309" s="149" t="s">
        <v>1747</v>
      </c>
      <c r="C1309" s="149" t="s">
        <v>482</v>
      </c>
    </row>
    <row r="1310" spans="1:3" hidden="1" x14ac:dyDescent="0.25">
      <c r="A1310" s="150">
        <v>6601642</v>
      </c>
      <c r="B1310" s="149" t="s">
        <v>1748</v>
      </c>
      <c r="C1310" s="149" t="s">
        <v>482</v>
      </c>
    </row>
    <row r="1311" spans="1:3" hidden="1" x14ac:dyDescent="0.25">
      <c r="A1311" s="150">
        <v>6601643</v>
      </c>
      <c r="B1311" s="149" t="s">
        <v>1749</v>
      </c>
      <c r="C1311" s="149" t="s">
        <v>482</v>
      </c>
    </row>
    <row r="1312" spans="1:3" hidden="1" x14ac:dyDescent="0.25">
      <c r="A1312" s="150">
        <v>6601644</v>
      </c>
      <c r="B1312" s="149" t="s">
        <v>1750</v>
      </c>
      <c r="C1312" s="149" t="s">
        <v>482</v>
      </c>
    </row>
    <row r="1313" spans="1:3" hidden="1" x14ac:dyDescent="0.25">
      <c r="A1313" s="150">
        <v>6601645</v>
      </c>
      <c r="B1313" s="149" t="s">
        <v>1751</v>
      </c>
      <c r="C1313" s="149" t="s">
        <v>482</v>
      </c>
    </row>
    <row r="1314" spans="1:3" hidden="1" x14ac:dyDescent="0.25">
      <c r="A1314" s="150">
        <v>6601646</v>
      </c>
      <c r="B1314" s="149" t="s">
        <v>1752</v>
      </c>
      <c r="C1314" s="149" t="s">
        <v>482</v>
      </c>
    </row>
    <row r="1315" spans="1:3" hidden="1" x14ac:dyDescent="0.25">
      <c r="A1315" s="150">
        <v>6601647</v>
      </c>
      <c r="B1315" s="149" t="s">
        <v>1753</v>
      </c>
      <c r="C1315" s="149" t="s">
        <v>482</v>
      </c>
    </row>
    <row r="1316" spans="1:3" hidden="1" x14ac:dyDescent="0.25">
      <c r="A1316" s="150">
        <v>6601648</v>
      </c>
      <c r="B1316" s="149" t="s">
        <v>1754</v>
      </c>
      <c r="C1316" s="149" t="s">
        <v>482</v>
      </c>
    </row>
    <row r="1317" spans="1:3" hidden="1" x14ac:dyDescent="0.25">
      <c r="A1317" s="150">
        <v>6601649</v>
      </c>
      <c r="B1317" s="149" t="s">
        <v>1755</v>
      </c>
      <c r="C1317" s="149" t="s">
        <v>482</v>
      </c>
    </row>
    <row r="1318" spans="1:3" hidden="1" x14ac:dyDescent="0.25">
      <c r="A1318" s="150">
        <v>6601650</v>
      </c>
      <c r="B1318" s="149" t="s">
        <v>1756</v>
      </c>
      <c r="C1318" s="149" t="s">
        <v>482</v>
      </c>
    </row>
    <row r="1319" spans="1:3" hidden="1" x14ac:dyDescent="0.25">
      <c r="A1319" s="150">
        <v>6601651</v>
      </c>
      <c r="B1319" s="149" t="s">
        <v>1757</v>
      </c>
      <c r="C1319" s="149" t="s">
        <v>482</v>
      </c>
    </row>
    <row r="1320" spans="1:3" hidden="1" x14ac:dyDescent="0.25">
      <c r="A1320" s="150">
        <v>6601652</v>
      </c>
      <c r="B1320" s="149" t="s">
        <v>1758</v>
      </c>
      <c r="C1320" s="149" t="s">
        <v>482</v>
      </c>
    </row>
    <row r="1321" spans="1:3" hidden="1" x14ac:dyDescent="0.25">
      <c r="A1321" s="150">
        <v>6601653</v>
      </c>
      <c r="B1321" s="149" t="s">
        <v>1759</v>
      </c>
      <c r="C1321" s="149" t="s">
        <v>482</v>
      </c>
    </row>
    <row r="1322" spans="1:3" hidden="1" x14ac:dyDescent="0.25">
      <c r="A1322" s="150">
        <v>6601654</v>
      </c>
      <c r="B1322" s="149" t="s">
        <v>1760</v>
      </c>
      <c r="C1322" s="149" t="s">
        <v>482</v>
      </c>
    </row>
    <row r="1323" spans="1:3" hidden="1" x14ac:dyDescent="0.25">
      <c r="A1323" s="150">
        <v>6601655</v>
      </c>
      <c r="B1323" s="149" t="s">
        <v>1761</v>
      </c>
      <c r="C1323" s="149" t="s">
        <v>482</v>
      </c>
    </row>
    <row r="1324" spans="1:3" hidden="1" x14ac:dyDescent="0.25">
      <c r="A1324" s="150">
        <v>6601656</v>
      </c>
      <c r="B1324" s="149" t="s">
        <v>1762</v>
      </c>
      <c r="C1324" s="149" t="s">
        <v>482</v>
      </c>
    </row>
    <row r="1325" spans="1:3" hidden="1" x14ac:dyDescent="0.25">
      <c r="A1325" s="150">
        <v>6601657</v>
      </c>
      <c r="B1325" s="149" t="s">
        <v>1763</v>
      </c>
      <c r="C1325" s="149" t="s">
        <v>482</v>
      </c>
    </row>
    <row r="1326" spans="1:3" hidden="1" x14ac:dyDescent="0.25">
      <c r="A1326" s="150">
        <v>6601658</v>
      </c>
      <c r="B1326" s="149" t="s">
        <v>1764</v>
      </c>
      <c r="C1326" s="149" t="s">
        <v>482</v>
      </c>
    </row>
    <row r="1327" spans="1:3" hidden="1" x14ac:dyDescent="0.25">
      <c r="A1327" s="150">
        <v>6601659</v>
      </c>
      <c r="B1327" s="149" t="s">
        <v>1765</v>
      </c>
      <c r="C1327" s="149" t="s">
        <v>482</v>
      </c>
    </row>
    <row r="1328" spans="1:3" hidden="1" x14ac:dyDescent="0.25">
      <c r="A1328" s="150">
        <v>6601660</v>
      </c>
      <c r="B1328" s="149" t="s">
        <v>1766</v>
      </c>
      <c r="C1328" s="149" t="s">
        <v>482</v>
      </c>
    </row>
    <row r="1329" spans="1:3" hidden="1" x14ac:dyDescent="0.25">
      <c r="A1329" s="150">
        <v>6601661</v>
      </c>
      <c r="B1329" s="149" t="s">
        <v>1767</v>
      </c>
      <c r="C1329" s="149" t="s">
        <v>482</v>
      </c>
    </row>
    <row r="1330" spans="1:3" hidden="1" x14ac:dyDescent="0.25">
      <c r="A1330" s="150">
        <v>6601662</v>
      </c>
      <c r="B1330" s="149" t="s">
        <v>1768</v>
      </c>
      <c r="C1330" s="149" t="s">
        <v>482</v>
      </c>
    </row>
    <row r="1331" spans="1:3" hidden="1" x14ac:dyDescent="0.25">
      <c r="A1331" s="150">
        <v>6601663</v>
      </c>
      <c r="B1331" s="149" t="s">
        <v>1769</v>
      </c>
      <c r="C1331" s="149" t="s">
        <v>482</v>
      </c>
    </row>
    <row r="1332" spans="1:3" hidden="1" x14ac:dyDescent="0.25">
      <c r="A1332" s="150">
        <v>6601664</v>
      </c>
      <c r="B1332" s="149" t="s">
        <v>1770</v>
      </c>
      <c r="C1332" s="149" t="s">
        <v>482</v>
      </c>
    </row>
    <row r="1333" spans="1:3" hidden="1" x14ac:dyDescent="0.25">
      <c r="A1333" s="150">
        <v>6601665</v>
      </c>
      <c r="B1333" s="149" t="s">
        <v>1771</v>
      </c>
      <c r="C1333" s="149" t="s">
        <v>482</v>
      </c>
    </row>
    <row r="1334" spans="1:3" hidden="1" x14ac:dyDescent="0.25">
      <c r="A1334" s="150">
        <v>6601666</v>
      </c>
      <c r="B1334" s="149" t="s">
        <v>1772</v>
      </c>
      <c r="C1334" s="149" t="s">
        <v>482</v>
      </c>
    </row>
    <row r="1335" spans="1:3" hidden="1" x14ac:dyDescent="0.25">
      <c r="A1335" s="150">
        <v>6601667</v>
      </c>
      <c r="B1335" s="149" t="s">
        <v>1773</v>
      </c>
      <c r="C1335" s="149" t="s">
        <v>482</v>
      </c>
    </row>
    <row r="1336" spans="1:3" hidden="1" x14ac:dyDescent="0.25">
      <c r="A1336" s="150">
        <v>6601668</v>
      </c>
      <c r="B1336" s="149" t="s">
        <v>1774</v>
      </c>
      <c r="C1336" s="149" t="s">
        <v>482</v>
      </c>
    </row>
    <row r="1337" spans="1:3" hidden="1" x14ac:dyDescent="0.25">
      <c r="A1337" s="150">
        <v>6601669</v>
      </c>
      <c r="B1337" s="149" t="s">
        <v>1775</v>
      </c>
      <c r="C1337" s="149" t="s">
        <v>482</v>
      </c>
    </row>
    <row r="1338" spans="1:3" hidden="1" x14ac:dyDescent="0.25">
      <c r="A1338" s="150">
        <v>6601670</v>
      </c>
      <c r="B1338" s="149" t="s">
        <v>1776</v>
      </c>
      <c r="C1338" s="149" t="s">
        <v>482</v>
      </c>
    </row>
    <row r="1339" spans="1:3" hidden="1" x14ac:dyDescent="0.25">
      <c r="A1339" s="150">
        <v>6601671</v>
      </c>
      <c r="B1339" s="149" t="s">
        <v>1777</v>
      </c>
      <c r="C1339" s="149" t="s">
        <v>482</v>
      </c>
    </row>
    <row r="1340" spans="1:3" hidden="1" x14ac:dyDescent="0.25">
      <c r="A1340" s="150">
        <v>6601672</v>
      </c>
      <c r="B1340" s="149" t="s">
        <v>1778</v>
      </c>
      <c r="C1340" s="149" t="s">
        <v>482</v>
      </c>
    </row>
    <row r="1341" spans="1:3" hidden="1" x14ac:dyDescent="0.25">
      <c r="A1341" s="150">
        <v>6601673</v>
      </c>
      <c r="B1341" s="149" t="s">
        <v>1779</v>
      </c>
      <c r="C1341" s="149" t="s">
        <v>482</v>
      </c>
    </row>
    <row r="1342" spans="1:3" hidden="1" x14ac:dyDescent="0.25">
      <c r="A1342" s="150">
        <v>6601674</v>
      </c>
      <c r="B1342" s="149" t="s">
        <v>1780</v>
      </c>
      <c r="C1342" s="149" t="s">
        <v>482</v>
      </c>
    </row>
    <row r="1343" spans="1:3" hidden="1" x14ac:dyDescent="0.25">
      <c r="A1343" s="150">
        <v>6601675</v>
      </c>
      <c r="B1343" s="149" t="s">
        <v>1781</v>
      </c>
      <c r="C1343" s="149" t="s">
        <v>482</v>
      </c>
    </row>
    <row r="1344" spans="1:3" hidden="1" x14ac:dyDescent="0.25">
      <c r="A1344" s="150">
        <v>6601676</v>
      </c>
      <c r="B1344" s="149" t="s">
        <v>1782</v>
      </c>
      <c r="C1344" s="149" t="s">
        <v>482</v>
      </c>
    </row>
    <row r="1345" spans="1:3" hidden="1" x14ac:dyDescent="0.25">
      <c r="A1345" s="150">
        <v>6601677</v>
      </c>
      <c r="B1345" s="149" t="s">
        <v>1783</v>
      </c>
      <c r="C1345" s="149" t="s">
        <v>482</v>
      </c>
    </row>
    <row r="1346" spans="1:3" hidden="1" x14ac:dyDescent="0.25">
      <c r="A1346" s="150">
        <v>6601678</v>
      </c>
      <c r="B1346" s="149" t="s">
        <v>1784</v>
      </c>
      <c r="C1346" s="149" t="s">
        <v>482</v>
      </c>
    </row>
    <row r="1347" spans="1:3" hidden="1" x14ac:dyDescent="0.25">
      <c r="A1347" s="150">
        <v>6601679</v>
      </c>
      <c r="B1347" s="149" t="s">
        <v>1785</v>
      </c>
      <c r="C1347" s="149" t="s">
        <v>482</v>
      </c>
    </row>
    <row r="1348" spans="1:3" hidden="1" x14ac:dyDescent="0.25">
      <c r="A1348" s="150">
        <v>6601680</v>
      </c>
      <c r="B1348" s="149" t="s">
        <v>1786</v>
      </c>
      <c r="C1348" s="149" t="s">
        <v>482</v>
      </c>
    </row>
    <row r="1349" spans="1:3" hidden="1" x14ac:dyDescent="0.25">
      <c r="A1349" s="150">
        <v>6601681</v>
      </c>
      <c r="B1349" s="149" t="s">
        <v>1787</v>
      </c>
      <c r="C1349" s="149" t="s">
        <v>482</v>
      </c>
    </row>
    <row r="1350" spans="1:3" hidden="1" x14ac:dyDescent="0.25">
      <c r="A1350" s="150">
        <v>6601682</v>
      </c>
      <c r="B1350" s="149" t="s">
        <v>1788</v>
      </c>
      <c r="C1350" s="149" t="s">
        <v>482</v>
      </c>
    </row>
    <row r="1351" spans="1:3" hidden="1" x14ac:dyDescent="0.25">
      <c r="A1351" s="150">
        <v>6601683</v>
      </c>
      <c r="B1351" s="149" t="s">
        <v>1789</v>
      </c>
      <c r="C1351" s="149" t="s">
        <v>482</v>
      </c>
    </row>
    <row r="1352" spans="1:3" hidden="1" x14ac:dyDescent="0.25">
      <c r="A1352" s="150">
        <v>6601684</v>
      </c>
      <c r="B1352" s="149" t="s">
        <v>1790</v>
      </c>
      <c r="C1352" s="149" t="s">
        <v>482</v>
      </c>
    </row>
    <row r="1353" spans="1:3" hidden="1" x14ac:dyDescent="0.25">
      <c r="A1353" s="150">
        <v>6601685</v>
      </c>
      <c r="B1353" s="149" t="s">
        <v>1791</v>
      </c>
      <c r="C1353" s="149" t="s">
        <v>482</v>
      </c>
    </row>
    <row r="1354" spans="1:3" hidden="1" x14ac:dyDescent="0.25">
      <c r="A1354" s="150">
        <v>6601686</v>
      </c>
      <c r="B1354" s="149" t="s">
        <v>1792</v>
      </c>
      <c r="C1354" s="149" t="s">
        <v>482</v>
      </c>
    </row>
    <row r="1355" spans="1:3" hidden="1" x14ac:dyDescent="0.25">
      <c r="A1355" s="150">
        <v>6601687</v>
      </c>
      <c r="B1355" s="149" t="s">
        <v>1793</v>
      </c>
      <c r="C1355" s="149" t="s">
        <v>482</v>
      </c>
    </row>
    <row r="1356" spans="1:3" hidden="1" x14ac:dyDescent="0.25">
      <c r="A1356" s="150">
        <v>6601688</v>
      </c>
      <c r="B1356" s="149" t="s">
        <v>1794</v>
      </c>
      <c r="C1356" s="149" t="s">
        <v>482</v>
      </c>
    </row>
    <row r="1357" spans="1:3" hidden="1" x14ac:dyDescent="0.25">
      <c r="A1357" s="150">
        <v>6601689</v>
      </c>
      <c r="B1357" s="149" t="s">
        <v>1795</v>
      </c>
      <c r="C1357" s="149" t="s">
        <v>482</v>
      </c>
    </row>
    <row r="1358" spans="1:3" hidden="1" x14ac:dyDescent="0.25">
      <c r="A1358" s="150">
        <v>6601690</v>
      </c>
      <c r="B1358" s="149" t="s">
        <v>1796</v>
      </c>
      <c r="C1358" s="149" t="s">
        <v>482</v>
      </c>
    </row>
    <row r="1359" spans="1:3" hidden="1" x14ac:dyDescent="0.25">
      <c r="A1359" s="150">
        <v>6601691</v>
      </c>
      <c r="B1359" s="149" t="s">
        <v>1797</v>
      </c>
      <c r="C1359" s="149" t="s">
        <v>482</v>
      </c>
    </row>
    <row r="1360" spans="1:3" hidden="1" x14ac:dyDescent="0.25">
      <c r="A1360" s="150">
        <v>6601692</v>
      </c>
      <c r="B1360" s="149" t="s">
        <v>1798</v>
      </c>
      <c r="C1360" s="149" t="s">
        <v>482</v>
      </c>
    </row>
    <row r="1361" spans="1:3" hidden="1" x14ac:dyDescent="0.25">
      <c r="A1361" s="150">
        <v>6601693</v>
      </c>
      <c r="B1361" s="149" t="s">
        <v>1799</v>
      </c>
      <c r="C1361" s="149" t="s">
        <v>482</v>
      </c>
    </row>
    <row r="1362" spans="1:3" hidden="1" x14ac:dyDescent="0.25">
      <c r="A1362" s="150">
        <v>6601694</v>
      </c>
      <c r="B1362" s="149" t="s">
        <v>1800</v>
      </c>
      <c r="C1362" s="149" t="s">
        <v>482</v>
      </c>
    </row>
    <row r="1363" spans="1:3" hidden="1" x14ac:dyDescent="0.25">
      <c r="A1363" s="150">
        <v>6601695</v>
      </c>
      <c r="B1363" s="149" t="s">
        <v>1801</v>
      </c>
      <c r="C1363" s="149" t="s">
        <v>482</v>
      </c>
    </row>
    <row r="1364" spans="1:3" hidden="1" x14ac:dyDescent="0.25">
      <c r="A1364" s="150">
        <v>6601696</v>
      </c>
      <c r="B1364" s="149" t="s">
        <v>1802</v>
      </c>
      <c r="C1364" s="149" t="s">
        <v>482</v>
      </c>
    </row>
    <row r="1365" spans="1:3" hidden="1" x14ac:dyDescent="0.25">
      <c r="A1365" s="150">
        <v>6601697</v>
      </c>
      <c r="B1365" s="149" t="s">
        <v>1803</v>
      </c>
      <c r="C1365" s="149" t="s">
        <v>482</v>
      </c>
    </row>
    <row r="1366" spans="1:3" hidden="1" x14ac:dyDescent="0.25">
      <c r="A1366" s="150">
        <v>6601698</v>
      </c>
      <c r="B1366" s="149" t="s">
        <v>1804</v>
      </c>
      <c r="C1366" s="149" t="s">
        <v>482</v>
      </c>
    </row>
    <row r="1367" spans="1:3" hidden="1" x14ac:dyDescent="0.25">
      <c r="A1367" s="150">
        <v>6601699</v>
      </c>
      <c r="B1367" s="149" t="s">
        <v>1805</v>
      </c>
      <c r="C1367" s="149" t="s">
        <v>482</v>
      </c>
    </row>
    <row r="1368" spans="1:3" hidden="1" x14ac:dyDescent="0.25">
      <c r="A1368" s="150">
        <v>6601700</v>
      </c>
      <c r="B1368" s="149" t="s">
        <v>1806</v>
      </c>
      <c r="C1368" s="149" t="s">
        <v>482</v>
      </c>
    </row>
    <row r="1369" spans="1:3" hidden="1" x14ac:dyDescent="0.25">
      <c r="A1369" s="150">
        <v>6601701</v>
      </c>
      <c r="B1369" s="149" t="s">
        <v>1807</v>
      </c>
      <c r="C1369" s="149" t="s">
        <v>482</v>
      </c>
    </row>
    <row r="1370" spans="1:3" hidden="1" x14ac:dyDescent="0.25">
      <c r="A1370" s="150">
        <v>6601702</v>
      </c>
      <c r="B1370" s="149" t="s">
        <v>1808</v>
      </c>
      <c r="C1370" s="149" t="s">
        <v>482</v>
      </c>
    </row>
    <row r="1371" spans="1:3" hidden="1" x14ac:dyDescent="0.25">
      <c r="A1371" s="150">
        <v>6601703</v>
      </c>
      <c r="B1371" s="149" t="s">
        <v>1809</v>
      </c>
      <c r="C1371" s="149" t="s">
        <v>482</v>
      </c>
    </row>
    <row r="1372" spans="1:3" hidden="1" x14ac:dyDescent="0.25">
      <c r="A1372" s="150">
        <v>6601704</v>
      </c>
      <c r="B1372" s="149" t="s">
        <v>1810</v>
      </c>
      <c r="C1372" s="149" t="s">
        <v>482</v>
      </c>
    </row>
    <row r="1373" spans="1:3" hidden="1" x14ac:dyDescent="0.25">
      <c r="A1373" s="150">
        <v>6601705</v>
      </c>
      <c r="B1373" s="149" t="s">
        <v>1811</v>
      </c>
      <c r="C1373" s="149" t="s">
        <v>482</v>
      </c>
    </row>
    <row r="1374" spans="1:3" hidden="1" x14ac:dyDescent="0.25">
      <c r="A1374" s="150">
        <v>6601706</v>
      </c>
      <c r="B1374" s="149" t="s">
        <v>1812</v>
      </c>
      <c r="C1374" s="149" t="s">
        <v>482</v>
      </c>
    </row>
    <row r="1375" spans="1:3" hidden="1" x14ac:dyDescent="0.25">
      <c r="A1375" s="150">
        <v>6601707</v>
      </c>
      <c r="B1375" s="149" t="s">
        <v>1813</v>
      </c>
      <c r="C1375" s="149" t="s">
        <v>482</v>
      </c>
    </row>
    <row r="1376" spans="1:3" hidden="1" x14ac:dyDescent="0.25">
      <c r="A1376" s="150">
        <v>6601708</v>
      </c>
      <c r="B1376" s="149" t="s">
        <v>1814</v>
      </c>
      <c r="C1376" s="149" t="s">
        <v>482</v>
      </c>
    </row>
    <row r="1377" spans="1:3" hidden="1" x14ac:dyDescent="0.25">
      <c r="A1377" s="150">
        <v>6601709</v>
      </c>
      <c r="B1377" s="149" t="s">
        <v>1815</v>
      </c>
      <c r="C1377" s="149" t="s">
        <v>482</v>
      </c>
    </row>
    <row r="1378" spans="1:3" hidden="1" x14ac:dyDescent="0.25">
      <c r="A1378" s="150">
        <v>6601710</v>
      </c>
      <c r="B1378" s="149" t="s">
        <v>1816</v>
      </c>
      <c r="C1378" s="149" t="s">
        <v>482</v>
      </c>
    </row>
    <row r="1379" spans="1:3" hidden="1" x14ac:dyDescent="0.25">
      <c r="A1379" s="150">
        <v>6601711</v>
      </c>
      <c r="B1379" s="149" t="s">
        <v>1817</v>
      </c>
      <c r="C1379" s="149" t="s">
        <v>482</v>
      </c>
    </row>
    <row r="1380" spans="1:3" hidden="1" x14ac:dyDescent="0.25">
      <c r="A1380" s="150">
        <v>6601712</v>
      </c>
      <c r="B1380" s="149" t="s">
        <v>1818</v>
      </c>
      <c r="C1380" s="149" t="s">
        <v>482</v>
      </c>
    </row>
    <row r="1381" spans="1:3" hidden="1" x14ac:dyDescent="0.25">
      <c r="A1381" s="150">
        <v>6601713</v>
      </c>
      <c r="B1381" s="149" t="s">
        <v>1819</v>
      </c>
      <c r="C1381" s="149" t="s">
        <v>482</v>
      </c>
    </row>
    <row r="1382" spans="1:3" hidden="1" x14ac:dyDescent="0.25">
      <c r="A1382" s="150">
        <v>6601714</v>
      </c>
      <c r="B1382" s="149" t="s">
        <v>1820</v>
      </c>
      <c r="C1382" s="149" t="s">
        <v>482</v>
      </c>
    </row>
    <row r="1383" spans="1:3" hidden="1" x14ac:dyDescent="0.25">
      <c r="A1383" s="150">
        <v>6601715</v>
      </c>
      <c r="B1383" s="149" t="s">
        <v>1821</v>
      </c>
      <c r="C1383" s="149" t="s">
        <v>482</v>
      </c>
    </row>
    <row r="1384" spans="1:3" hidden="1" x14ac:dyDescent="0.25">
      <c r="A1384" s="150">
        <v>6601716</v>
      </c>
      <c r="B1384" s="149" t="s">
        <v>1822</v>
      </c>
      <c r="C1384" s="149" t="s">
        <v>482</v>
      </c>
    </row>
    <row r="1385" spans="1:3" hidden="1" x14ac:dyDescent="0.25">
      <c r="A1385" s="150">
        <v>6601717</v>
      </c>
      <c r="B1385" s="149" t="s">
        <v>1823</v>
      </c>
      <c r="C1385" s="149" t="s">
        <v>482</v>
      </c>
    </row>
    <row r="1386" spans="1:3" hidden="1" x14ac:dyDescent="0.25">
      <c r="A1386" s="150">
        <v>6601718</v>
      </c>
      <c r="B1386" s="149" t="s">
        <v>1824</v>
      </c>
      <c r="C1386" s="149" t="s">
        <v>482</v>
      </c>
    </row>
    <row r="1387" spans="1:3" hidden="1" x14ac:dyDescent="0.25">
      <c r="A1387" s="150">
        <v>6601719</v>
      </c>
      <c r="B1387" s="149" t="s">
        <v>1825</v>
      </c>
      <c r="C1387" s="149" t="s">
        <v>482</v>
      </c>
    </row>
    <row r="1388" spans="1:3" hidden="1" x14ac:dyDescent="0.25">
      <c r="A1388" s="150">
        <v>6601720</v>
      </c>
      <c r="B1388" s="149" t="s">
        <v>1826</v>
      </c>
      <c r="C1388" s="149" t="s">
        <v>482</v>
      </c>
    </row>
    <row r="1389" spans="1:3" hidden="1" x14ac:dyDescent="0.25">
      <c r="A1389" s="150">
        <v>6601721</v>
      </c>
      <c r="B1389" s="149" t="s">
        <v>1827</v>
      </c>
      <c r="C1389" s="149" t="s">
        <v>482</v>
      </c>
    </row>
    <row r="1390" spans="1:3" hidden="1" x14ac:dyDescent="0.25">
      <c r="A1390" s="150">
        <v>6601722</v>
      </c>
      <c r="B1390" s="149" t="s">
        <v>1828</v>
      </c>
      <c r="C1390" s="149" t="s">
        <v>482</v>
      </c>
    </row>
    <row r="1391" spans="1:3" hidden="1" x14ac:dyDescent="0.25">
      <c r="A1391" s="150">
        <v>6601723</v>
      </c>
      <c r="B1391" s="149" t="s">
        <v>1829</v>
      </c>
      <c r="C1391" s="149" t="s">
        <v>482</v>
      </c>
    </row>
    <row r="1392" spans="1:3" hidden="1" x14ac:dyDescent="0.25">
      <c r="A1392" s="150">
        <v>6601724</v>
      </c>
      <c r="B1392" s="149" t="s">
        <v>1830</v>
      </c>
      <c r="C1392" s="149" t="s">
        <v>482</v>
      </c>
    </row>
    <row r="1393" spans="1:3" hidden="1" x14ac:dyDescent="0.25">
      <c r="A1393" s="150">
        <v>6601725</v>
      </c>
      <c r="B1393" s="149" t="s">
        <v>1831</v>
      </c>
      <c r="C1393" s="149" t="s">
        <v>482</v>
      </c>
    </row>
    <row r="1394" spans="1:3" hidden="1" x14ac:dyDescent="0.25">
      <c r="A1394" s="150">
        <v>6601726</v>
      </c>
      <c r="B1394" s="149" t="s">
        <v>1832</v>
      </c>
      <c r="C1394" s="149" t="s">
        <v>482</v>
      </c>
    </row>
    <row r="1395" spans="1:3" hidden="1" x14ac:dyDescent="0.25">
      <c r="A1395" s="150">
        <v>6601727</v>
      </c>
      <c r="B1395" s="149" t="s">
        <v>1833</v>
      </c>
      <c r="C1395" s="149" t="s">
        <v>482</v>
      </c>
    </row>
    <row r="1396" spans="1:3" hidden="1" x14ac:dyDescent="0.25">
      <c r="A1396" s="150">
        <v>6601728</v>
      </c>
      <c r="B1396" s="149" t="s">
        <v>1834</v>
      </c>
      <c r="C1396" s="149" t="s">
        <v>482</v>
      </c>
    </row>
    <row r="1397" spans="1:3" hidden="1" x14ac:dyDescent="0.25">
      <c r="A1397" s="150">
        <v>6601729</v>
      </c>
      <c r="B1397" s="149" t="s">
        <v>1835</v>
      </c>
      <c r="C1397" s="149" t="s">
        <v>482</v>
      </c>
    </row>
    <row r="1398" spans="1:3" hidden="1" x14ac:dyDescent="0.25">
      <c r="A1398" s="150">
        <v>6601730</v>
      </c>
      <c r="B1398" s="149" t="s">
        <v>1836</v>
      </c>
      <c r="C1398" s="149" t="s">
        <v>482</v>
      </c>
    </row>
    <row r="1399" spans="1:3" hidden="1" x14ac:dyDescent="0.25">
      <c r="A1399" s="150">
        <v>6601731</v>
      </c>
      <c r="B1399" s="149" t="s">
        <v>1837</v>
      </c>
      <c r="C1399" s="149" t="s">
        <v>482</v>
      </c>
    </row>
    <row r="1400" spans="1:3" hidden="1" x14ac:dyDescent="0.25">
      <c r="A1400" s="150">
        <v>6601732</v>
      </c>
      <c r="B1400" s="149" t="s">
        <v>1838</v>
      </c>
      <c r="C1400" s="149" t="s">
        <v>482</v>
      </c>
    </row>
    <row r="1401" spans="1:3" hidden="1" x14ac:dyDescent="0.25">
      <c r="A1401" s="150">
        <v>6601733</v>
      </c>
      <c r="B1401" s="149" t="s">
        <v>1839</v>
      </c>
      <c r="C1401" s="149" t="s">
        <v>482</v>
      </c>
    </row>
    <row r="1402" spans="1:3" hidden="1" x14ac:dyDescent="0.25">
      <c r="A1402" s="150">
        <v>6601734</v>
      </c>
      <c r="B1402" s="149" t="s">
        <v>1840</v>
      </c>
      <c r="C1402" s="149" t="s">
        <v>482</v>
      </c>
    </row>
    <row r="1403" spans="1:3" hidden="1" x14ac:dyDescent="0.25">
      <c r="A1403" s="150">
        <v>6601735</v>
      </c>
      <c r="B1403" s="149" t="s">
        <v>1841</v>
      </c>
      <c r="C1403" s="149" t="s">
        <v>482</v>
      </c>
    </row>
    <row r="1404" spans="1:3" hidden="1" x14ac:dyDescent="0.25">
      <c r="A1404" s="150">
        <v>6601736</v>
      </c>
      <c r="B1404" s="149" t="s">
        <v>1842</v>
      </c>
      <c r="C1404" s="149" t="s">
        <v>482</v>
      </c>
    </row>
    <row r="1405" spans="1:3" hidden="1" x14ac:dyDescent="0.25">
      <c r="A1405" s="150">
        <v>6601737</v>
      </c>
      <c r="B1405" s="149" t="s">
        <v>1843</v>
      </c>
      <c r="C1405" s="149" t="s">
        <v>482</v>
      </c>
    </row>
    <row r="1406" spans="1:3" hidden="1" x14ac:dyDescent="0.25">
      <c r="A1406" s="150">
        <v>6601738</v>
      </c>
      <c r="B1406" s="149" t="s">
        <v>1844</v>
      </c>
      <c r="C1406" s="149" t="s">
        <v>482</v>
      </c>
    </row>
    <row r="1407" spans="1:3" hidden="1" x14ac:dyDescent="0.25">
      <c r="A1407" s="150">
        <v>6601739</v>
      </c>
      <c r="B1407" s="149" t="s">
        <v>1845</v>
      </c>
      <c r="C1407" s="149" t="s">
        <v>482</v>
      </c>
    </row>
    <row r="1408" spans="1:3" hidden="1" x14ac:dyDescent="0.25">
      <c r="A1408" s="150">
        <v>6601740</v>
      </c>
      <c r="B1408" s="149" t="s">
        <v>1846</v>
      </c>
      <c r="C1408" s="149" t="s">
        <v>482</v>
      </c>
    </row>
    <row r="1409" spans="1:3" hidden="1" x14ac:dyDescent="0.25">
      <c r="A1409" s="150">
        <v>6601741</v>
      </c>
      <c r="B1409" s="149" t="s">
        <v>1847</v>
      </c>
      <c r="C1409" s="149" t="s">
        <v>482</v>
      </c>
    </row>
    <row r="1410" spans="1:3" hidden="1" x14ac:dyDescent="0.25">
      <c r="A1410" s="150">
        <v>6601742</v>
      </c>
      <c r="B1410" s="149" t="s">
        <v>1848</v>
      </c>
      <c r="C1410" s="149" t="s">
        <v>482</v>
      </c>
    </row>
    <row r="1411" spans="1:3" hidden="1" x14ac:dyDescent="0.25">
      <c r="A1411" s="150">
        <v>6601743</v>
      </c>
      <c r="B1411" s="149" t="s">
        <v>1849</v>
      </c>
      <c r="C1411" s="149" t="s">
        <v>482</v>
      </c>
    </row>
    <row r="1412" spans="1:3" hidden="1" x14ac:dyDescent="0.25">
      <c r="A1412" s="150">
        <v>6601744</v>
      </c>
      <c r="B1412" s="149" t="s">
        <v>1850</v>
      </c>
      <c r="C1412" s="149" t="s">
        <v>482</v>
      </c>
    </row>
    <row r="1413" spans="1:3" hidden="1" x14ac:dyDescent="0.25">
      <c r="A1413" s="150">
        <v>6601745</v>
      </c>
      <c r="B1413" s="149" t="s">
        <v>1851</v>
      </c>
      <c r="C1413" s="149" t="s">
        <v>482</v>
      </c>
    </row>
    <row r="1414" spans="1:3" hidden="1" x14ac:dyDescent="0.25">
      <c r="A1414" s="150">
        <v>6601746</v>
      </c>
      <c r="B1414" s="149" t="s">
        <v>1852</v>
      </c>
      <c r="C1414" s="149" t="s">
        <v>482</v>
      </c>
    </row>
    <row r="1415" spans="1:3" hidden="1" x14ac:dyDescent="0.25">
      <c r="A1415" s="150">
        <v>6601747</v>
      </c>
      <c r="B1415" s="149" t="s">
        <v>1853</v>
      </c>
      <c r="C1415" s="149" t="s">
        <v>482</v>
      </c>
    </row>
    <row r="1416" spans="1:3" hidden="1" x14ac:dyDescent="0.25">
      <c r="A1416" s="150">
        <v>6601748</v>
      </c>
      <c r="B1416" s="149" t="s">
        <v>1854</v>
      </c>
      <c r="C1416" s="149" t="s">
        <v>482</v>
      </c>
    </row>
    <row r="1417" spans="1:3" hidden="1" x14ac:dyDescent="0.25">
      <c r="A1417" s="150">
        <v>6601749</v>
      </c>
      <c r="B1417" s="149" t="s">
        <v>1855</v>
      </c>
      <c r="C1417" s="149" t="s">
        <v>482</v>
      </c>
    </row>
    <row r="1418" spans="1:3" hidden="1" x14ac:dyDescent="0.25">
      <c r="A1418" s="150">
        <v>6601750</v>
      </c>
      <c r="B1418" s="149" t="s">
        <v>1856</v>
      </c>
      <c r="C1418" s="149" t="s">
        <v>482</v>
      </c>
    </row>
    <row r="1419" spans="1:3" hidden="1" x14ac:dyDescent="0.25">
      <c r="A1419" s="150">
        <v>6601751</v>
      </c>
      <c r="B1419" s="149" t="s">
        <v>1857</v>
      </c>
      <c r="C1419" s="149" t="s">
        <v>482</v>
      </c>
    </row>
    <row r="1420" spans="1:3" hidden="1" x14ac:dyDescent="0.25">
      <c r="A1420" s="150">
        <v>6601752</v>
      </c>
      <c r="B1420" s="149" t="s">
        <v>1858</v>
      </c>
      <c r="C1420" s="149" t="s">
        <v>482</v>
      </c>
    </row>
    <row r="1421" spans="1:3" hidden="1" x14ac:dyDescent="0.25">
      <c r="A1421" s="150">
        <v>6601753</v>
      </c>
      <c r="B1421" s="149" t="s">
        <v>1859</v>
      </c>
      <c r="C1421" s="149" t="s">
        <v>482</v>
      </c>
    </row>
    <row r="1422" spans="1:3" hidden="1" x14ac:dyDescent="0.25">
      <c r="A1422" s="150">
        <v>6601754</v>
      </c>
      <c r="B1422" s="149" t="s">
        <v>1860</v>
      </c>
      <c r="C1422" s="149" t="s">
        <v>482</v>
      </c>
    </row>
    <row r="1423" spans="1:3" hidden="1" x14ac:dyDescent="0.25">
      <c r="A1423" s="150">
        <v>6601755</v>
      </c>
      <c r="B1423" s="149" t="s">
        <v>1861</v>
      </c>
      <c r="C1423" s="149" t="s">
        <v>482</v>
      </c>
    </row>
    <row r="1424" spans="1:3" hidden="1" x14ac:dyDescent="0.25">
      <c r="A1424" s="150">
        <v>6601756</v>
      </c>
      <c r="B1424" s="149" t="s">
        <v>1862</v>
      </c>
      <c r="C1424" s="149" t="s">
        <v>482</v>
      </c>
    </row>
    <row r="1425" spans="1:3" hidden="1" x14ac:dyDescent="0.25">
      <c r="A1425" s="150">
        <v>6601757</v>
      </c>
      <c r="B1425" s="149" t="s">
        <v>1863</v>
      </c>
      <c r="C1425" s="149" t="s">
        <v>482</v>
      </c>
    </row>
    <row r="1426" spans="1:3" hidden="1" x14ac:dyDescent="0.25">
      <c r="A1426" s="150">
        <v>6601758</v>
      </c>
      <c r="B1426" s="149" t="s">
        <v>1864</v>
      </c>
      <c r="C1426" s="149" t="s">
        <v>482</v>
      </c>
    </row>
    <row r="1427" spans="1:3" hidden="1" x14ac:dyDescent="0.25">
      <c r="A1427" s="150">
        <v>6601759</v>
      </c>
      <c r="B1427" s="149" t="s">
        <v>1865</v>
      </c>
      <c r="C1427" s="149" t="s">
        <v>482</v>
      </c>
    </row>
    <row r="1428" spans="1:3" hidden="1" x14ac:dyDescent="0.25">
      <c r="A1428" s="150">
        <v>6601760</v>
      </c>
      <c r="B1428" s="149" t="s">
        <v>1866</v>
      </c>
      <c r="C1428" s="149" t="s">
        <v>482</v>
      </c>
    </row>
    <row r="1429" spans="1:3" hidden="1" x14ac:dyDescent="0.25">
      <c r="A1429" s="150">
        <v>6601761</v>
      </c>
      <c r="B1429" s="149" t="s">
        <v>1867</v>
      </c>
      <c r="C1429" s="149" t="s">
        <v>482</v>
      </c>
    </row>
    <row r="1430" spans="1:3" hidden="1" x14ac:dyDescent="0.25">
      <c r="A1430" s="150">
        <v>6601762</v>
      </c>
      <c r="B1430" s="149" t="s">
        <v>1868</v>
      </c>
      <c r="C1430" s="149" t="s">
        <v>482</v>
      </c>
    </row>
    <row r="1431" spans="1:3" hidden="1" x14ac:dyDescent="0.25">
      <c r="A1431" s="150">
        <v>6601763</v>
      </c>
      <c r="B1431" s="149" t="s">
        <v>1869</v>
      </c>
      <c r="C1431" s="149" t="s">
        <v>482</v>
      </c>
    </row>
    <row r="1432" spans="1:3" hidden="1" x14ac:dyDescent="0.25">
      <c r="A1432" s="150">
        <v>6601764</v>
      </c>
      <c r="B1432" s="149" t="s">
        <v>1870</v>
      </c>
      <c r="C1432" s="149" t="s">
        <v>482</v>
      </c>
    </row>
    <row r="1433" spans="1:3" hidden="1" x14ac:dyDescent="0.25">
      <c r="A1433" s="150">
        <v>6601765</v>
      </c>
      <c r="B1433" s="149" t="s">
        <v>1871</v>
      </c>
      <c r="C1433" s="149" t="s">
        <v>482</v>
      </c>
    </row>
    <row r="1434" spans="1:3" hidden="1" x14ac:dyDescent="0.25">
      <c r="A1434" s="150">
        <v>6601766</v>
      </c>
      <c r="B1434" s="149" t="s">
        <v>1872</v>
      </c>
      <c r="C1434" s="149" t="s">
        <v>482</v>
      </c>
    </row>
    <row r="1435" spans="1:3" hidden="1" x14ac:dyDescent="0.25">
      <c r="A1435" s="150">
        <v>6601767</v>
      </c>
      <c r="B1435" s="149" t="s">
        <v>1873</v>
      </c>
      <c r="C1435" s="149" t="s">
        <v>482</v>
      </c>
    </row>
    <row r="1436" spans="1:3" hidden="1" x14ac:dyDescent="0.25">
      <c r="A1436" s="150">
        <v>6601768</v>
      </c>
      <c r="B1436" s="149" t="s">
        <v>1874</v>
      </c>
      <c r="C1436" s="149" t="s">
        <v>482</v>
      </c>
    </row>
    <row r="1437" spans="1:3" hidden="1" x14ac:dyDescent="0.25">
      <c r="A1437" s="150">
        <v>6601769</v>
      </c>
      <c r="B1437" s="149" t="s">
        <v>1875</v>
      </c>
      <c r="C1437" s="149" t="s">
        <v>482</v>
      </c>
    </row>
    <row r="1438" spans="1:3" hidden="1" x14ac:dyDescent="0.25">
      <c r="A1438" s="150">
        <v>6601770</v>
      </c>
      <c r="B1438" s="149" t="s">
        <v>1876</v>
      </c>
      <c r="C1438" s="149" t="s">
        <v>482</v>
      </c>
    </row>
    <row r="1439" spans="1:3" hidden="1" x14ac:dyDescent="0.25">
      <c r="A1439" s="150">
        <v>6601771</v>
      </c>
      <c r="B1439" s="149" t="s">
        <v>1877</v>
      </c>
      <c r="C1439" s="149" t="s">
        <v>482</v>
      </c>
    </row>
    <row r="1440" spans="1:3" hidden="1" x14ac:dyDescent="0.25">
      <c r="A1440" s="150">
        <v>6601772</v>
      </c>
      <c r="B1440" s="149" t="s">
        <v>1878</v>
      </c>
      <c r="C1440" s="149" t="s">
        <v>482</v>
      </c>
    </row>
    <row r="1441" spans="1:3" hidden="1" x14ac:dyDescent="0.25">
      <c r="A1441" s="150">
        <v>6601773</v>
      </c>
      <c r="B1441" s="149" t="s">
        <v>1879</v>
      </c>
      <c r="C1441" s="149" t="s">
        <v>482</v>
      </c>
    </row>
    <row r="1442" spans="1:3" hidden="1" x14ac:dyDescent="0.25">
      <c r="A1442" s="150">
        <v>6601774</v>
      </c>
      <c r="B1442" s="149" t="s">
        <v>1880</v>
      </c>
      <c r="C1442" s="149" t="s">
        <v>482</v>
      </c>
    </row>
    <row r="1443" spans="1:3" hidden="1" x14ac:dyDescent="0.25">
      <c r="A1443" s="150">
        <v>6601775</v>
      </c>
      <c r="B1443" s="149" t="s">
        <v>1881</v>
      </c>
      <c r="C1443" s="149" t="s">
        <v>482</v>
      </c>
    </row>
    <row r="1444" spans="1:3" hidden="1" x14ac:dyDescent="0.25">
      <c r="A1444" s="150">
        <v>6601776</v>
      </c>
      <c r="B1444" s="149" t="s">
        <v>1882</v>
      </c>
      <c r="C1444" s="149" t="s">
        <v>482</v>
      </c>
    </row>
    <row r="1445" spans="1:3" hidden="1" x14ac:dyDescent="0.25">
      <c r="A1445" s="150">
        <v>6601777</v>
      </c>
      <c r="B1445" s="149" t="s">
        <v>1883</v>
      </c>
      <c r="C1445" s="149" t="s">
        <v>482</v>
      </c>
    </row>
    <row r="1446" spans="1:3" hidden="1" x14ac:dyDescent="0.25">
      <c r="A1446" s="150">
        <v>6601778</v>
      </c>
      <c r="B1446" s="149" t="s">
        <v>1884</v>
      </c>
      <c r="C1446" s="149" t="s">
        <v>482</v>
      </c>
    </row>
    <row r="1447" spans="1:3" hidden="1" x14ac:dyDescent="0.25">
      <c r="A1447" s="150">
        <v>6601779</v>
      </c>
      <c r="B1447" s="149" t="s">
        <v>1885</v>
      </c>
      <c r="C1447" s="149" t="s">
        <v>482</v>
      </c>
    </row>
    <row r="1448" spans="1:3" hidden="1" x14ac:dyDescent="0.25">
      <c r="A1448" s="150">
        <v>6601780</v>
      </c>
      <c r="B1448" s="149" t="s">
        <v>1886</v>
      </c>
      <c r="C1448" s="149" t="s">
        <v>482</v>
      </c>
    </row>
    <row r="1449" spans="1:3" hidden="1" x14ac:dyDescent="0.25">
      <c r="A1449" s="150">
        <v>6601781</v>
      </c>
      <c r="B1449" s="149" t="s">
        <v>1887</v>
      </c>
      <c r="C1449" s="149" t="s">
        <v>482</v>
      </c>
    </row>
    <row r="1450" spans="1:3" hidden="1" x14ac:dyDescent="0.25">
      <c r="A1450" s="150">
        <v>6601782</v>
      </c>
      <c r="B1450" s="149" t="s">
        <v>1888</v>
      </c>
      <c r="C1450" s="149" t="s">
        <v>482</v>
      </c>
    </row>
    <row r="1451" spans="1:3" hidden="1" x14ac:dyDescent="0.25">
      <c r="A1451" s="150">
        <v>6601783</v>
      </c>
      <c r="B1451" s="149" t="s">
        <v>1889</v>
      </c>
      <c r="C1451" s="149" t="s">
        <v>482</v>
      </c>
    </row>
    <row r="1452" spans="1:3" hidden="1" x14ac:dyDescent="0.25">
      <c r="A1452" s="150">
        <v>6601784</v>
      </c>
      <c r="B1452" s="149" t="s">
        <v>1890</v>
      </c>
      <c r="C1452" s="149" t="s">
        <v>482</v>
      </c>
    </row>
    <row r="1453" spans="1:3" hidden="1" x14ac:dyDescent="0.25">
      <c r="A1453" s="150">
        <v>6601785</v>
      </c>
      <c r="B1453" s="149" t="s">
        <v>1891</v>
      </c>
      <c r="C1453" s="149" t="s">
        <v>482</v>
      </c>
    </row>
    <row r="1454" spans="1:3" hidden="1" x14ac:dyDescent="0.25">
      <c r="A1454" s="150">
        <v>6601786</v>
      </c>
      <c r="B1454" s="149" t="s">
        <v>1892</v>
      </c>
      <c r="C1454" s="149" t="s">
        <v>482</v>
      </c>
    </row>
    <row r="1455" spans="1:3" hidden="1" x14ac:dyDescent="0.25">
      <c r="A1455" s="150">
        <v>6601787</v>
      </c>
      <c r="B1455" s="149" t="s">
        <v>1893</v>
      </c>
      <c r="C1455" s="149" t="s">
        <v>482</v>
      </c>
    </row>
    <row r="1456" spans="1:3" hidden="1" x14ac:dyDescent="0.25">
      <c r="A1456" s="150">
        <v>6601788</v>
      </c>
      <c r="B1456" s="149" t="s">
        <v>1894</v>
      </c>
      <c r="C1456" s="149" t="s">
        <v>482</v>
      </c>
    </row>
    <row r="1457" spans="1:3" hidden="1" x14ac:dyDescent="0.25">
      <c r="A1457" s="150">
        <v>6601789</v>
      </c>
      <c r="B1457" s="149" t="s">
        <v>1895</v>
      </c>
      <c r="C1457" s="149" t="s">
        <v>482</v>
      </c>
    </row>
    <row r="1458" spans="1:3" hidden="1" x14ac:dyDescent="0.25">
      <c r="A1458" s="150">
        <v>6601790</v>
      </c>
      <c r="B1458" s="149" t="s">
        <v>1896</v>
      </c>
      <c r="C1458" s="149" t="s">
        <v>482</v>
      </c>
    </row>
    <row r="1459" spans="1:3" hidden="1" x14ac:dyDescent="0.25">
      <c r="A1459" s="150">
        <v>6601791</v>
      </c>
      <c r="B1459" s="149" t="s">
        <v>1897</v>
      </c>
      <c r="C1459" s="149" t="s">
        <v>482</v>
      </c>
    </row>
    <row r="1460" spans="1:3" hidden="1" x14ac:dyDescent="0.25">
      <c r="A1460" s="150">
        <v>6601792</v>
      </c>
      <c r="B1460" s="149" t="s">
        <v>1898</v>
      </c>
      <c r="C1460" s="149" t="s">
        <v>482</v>
      </c>
    </row>
    <row r="1461" spans="1:3" hidden="1" x14ac:dyDescent="0.25">
      <c r="A1461" s="150">
        <v>6601793</v>
      </c>
      <c r="B1461" s="149" t="s">
        <v>1899</v>
      </c>
      <c r="C1461" s="149" t="s">
        <v>482</v>
      </c>
    </row>
    <row r="1462" spans="1:3" hidden="1" x14ac:dyDescent="0.25">
      <c r="A1462" s="150">
        <v>6601794</v>
      </c>
      <c r="B1462" s="149" t="s">
        <v>1900</v>
      </c>
      <c r="C1462" s="149" t="s">
        <v>482</v>
      </c>
    </row>
    <row r="1463" spans="1:3" hidden="1" x14ac:dyDescent="0.25">
      <c r="A1463" s="150">
        <v>6601795</v>
      </c>
      <c r="B1463" s="149" t="s">
        <v>1901</v>
      </c>
      <c r="C1463" s="149" t="s">
        <v>482</v>
      </c>
    </row>
    <row r="1464" spans="1:3" hidden="1" x14ac:dyDescent="0.25">
      <c r="A1464" s="150">
        <v>6601796</v>
      </c>
      <c r="B1464" s="149" t="s">
        <v>1902</v>
      </c>
      <c r="C1464" s="149" t="s">
        <v>482</v>
      </c>
    </row>
    <row r="1465" spans="1:3" hidden="1" x14ac:dyDescent="0.25">
      <c r="A1465" s="150">
        <v>6601797</v>
      </c>
      <c r="B1465" s="149" t="s">
        <v>1903</v>
      </c>
      <c r="C1465" s="149" t="s">
        <v>482</v>
      </c>
    </row>
    <row r="1466" spans="1:3" hidden="1" x14ac:dyDescent="0.25">
      <c r="A1466" s="150">
        <v>6601798</v>
      </c>
      <c r="B1466" s="149" t="s">
        <v>1904</v>
      </c>
      <c r="C1466" s="149" t="s">
        <v>482</v>
      </c>
    </row>
    <row r="1467" spans="1:3" hidden="1" x14ac:dyDescent="0.25">
      <c r="A1467" s="150">
        <v>6601799</v>
      </c>
      <c r="B1467" s="149" t="s">
        <v>1905</v>
      </c>
      <c r="C1467" s="149" t="s">
        <v>482</v>
      </c>
    </row>
    <row r="1468" spans="1:3" hidden="1" x14ac:dyDescent="0.25">
      <c r="A1468" s="150">
        <v>6601800</v>
      </c>
      <c r="B1468" s="149" t="s">
        <v>1906</v>
      </c>
      <c r="C1468" s="149" t="s">
        <v>482</v>
      </c>
    </row>
    <row r="1469" spans="1:3" hidden="1" x14ac:dyDescent="0.25">
      <c r="A1469" s="150">
        <v>6601801</v>
      </c>
      <c r="B1469" s="149" t="s">
        <v>1907</v>
      </c>
      <c r="C1469" s="149" t="s">
        <v>482</v>
      </c>
    </row>
    <row r="1470" spans="1:3" hidden="1" x14ac:dyDescent="0.25">
      <c r="A1470" s="150">
        <v>6601802</v>
      </c>
      <c r="B1470" s="149" t="s">
        <v>1908</v>
      </c>
      <c r="C1470" s="149" t="s">
        <v>482</v>
      </c>
    </row>
    <row r="1471" spans="1:3" hidden="1" x14ac:dyDescent="0.25">
      <c r="A1471" s="150">
        <v>6601803</v>
      </c>
      <c r="B1471" s="149" t="s">
        <v>1909</v>
      </c>
      <c r="C1471" s="149" t="s">
        <v>482</v>
      </c>
    </row>
    <row r="1472" spans="1:3" hidden="1" x14ac:dyDescent="0.25">
      <c r="A1472" s="150">
        <v>6601804</v>
      </c>
      <c r="B1472" s="149" t="s">
        <v>1910</v>
      </c>
      <c r="C1472" s="149" t="s">
        <v>482</v>
      </c>
    </row>
    <row r="1473" spans="1:3" hidden="1" x14ac:dyDescent="0.25">
      <c r="A1473" s="150">
        <v>6601805</v>
      </c>
      <c r="B1473" s="149" t="s">
        <v>1911</v>
      </c>
      <c r="C1473" s="149" t="s">
        <v>482</v>
      </c>
    </row>
    <row r="1474" spans="1:3" hidden="1" x14ac:dyDescent="0.25">
      <c r="A1474" s="150">
        <v>6601806</v>
      </c>
      <c r="B1474" s="149" t="s">
        <v>1912</v>
      </c>
      <c r="C1474" s="149" t="s">
        <v>482</v>
      </c>
    </row>
    <row r="1475" spans="1:3" hidden="1" x14ac:dyDescent="0.25">
      <c r="A1475" s="150">
        <v>6601807</v>
      </c>
      <c r="B1475" s="149" t="s">
        <v>1913</v>
      </c>
      <c r="C1475" s="149" t="s">
        <v>482</v>
      </c>
    </row>
    <row r="1476" spans="1:3" hidden="1" x14ac:dyDescent="0.25">
      <c r="A1476" s="150">
        <v>6601808</v>
      </c>
      <c r="B1476" s="149" t="s">
        <v>1914</v>
      </c>
      <c r="C1476" s="149" t="s">
        <v>482</v>
      </c>
    </row>
    <row r="1477" spans="1:3" hidden="1" x14ac:dyDescent="0.25">
      <c r="A1477" s="150">
        <v>6601809</v>
      </c>
      <c r="B1477" s="149" t="s">
        <v>1915</v>
      </c>
      <c r="C1477" s="149" t="s">
        <v>482</v>
      </c>
    </row>
    <row r="1478" spans="1:3" hidden="1" x14ac:dyDescent="0.25">
      <c r="A1478" s="150">
        <v>6601810</v>
      </c>
      <c r="B1478" s="149" t="s">
        <v>1916</v>
      </c>
      <c r="C1478" s="149" t="s">
        <v>482</v>
      </c>
    </row>
    <row r="1479" spans="1:3" hidden="1" x14ac:dyDescent="0.25">
      <c r="A1479" s="150">
        <v>6601811</v>
      </c>
      <c r="B1479" s="149" t="s">
        <v>1917</v>
      </c>
      <c r="C1479" s="149" t="s">
        <v>482</v>
      </c>
    </row>
    <row r="1480" spans="1:3" hidden="1" x14ac:dyDescent="0.25">
      <c r="A1480" s="150">
        <v>6601812</v>
      </c>
      <c r="B1480" s="149" t="s">
        <v>1918</v>
      </c>
      <c r="C1480" s="149" t="s">
        <v>482</v>
      </c>
    </row>
    <row r="1481" spans="1:3" hidden="1" x14ac:dyDescent="0.25">
      <c r="A1481" s="150">
        <v>6601813</v>
      </c>
      <c r="B1481" s="149" t="s">
        <v>1919</v>
      </c>
      <c r="C1481" s="149" t="s">
        <v>482</v>
      </c>
    </row>
    <row r="1482" spans="1:3" hidden="1" x14ac:dyDescent="0.25">
      <c r="A1482" s="150">
        <v>6601814</v>
      </c>
      <c r="B1482" s="149" t="s">
        <v>1920</v>
      </c>
      <c r="C1482" s="149" t="s">
        <v>482</v>
      </c>
    </row>
    <row r="1483" spans="1:3" hidden="1" x14ac:dyDescent="0.25">
      <c r="A1483" s="150">
        <v>6601815</v>
      </c>
      <c r="B1483" s="149" t="s">
        <v>1921</v>
      </c>
      <c r="C1483" s="149" t="s">
        <v>482</v>
      </c>
    </row>
    <row r="1484" spans="1:3" hidden="1" x14ac:dyDescent="0.25">
      <c r="A1484" s="150">
        <v>6601816</v>
      </c>
      <c r="B1484" s="149" t="s">
        <v>1922</v>
      </c>
      <c r="C1484" s="149" t="s">
        <v>482</v>
      </c>
    </row>
    <row r="1485" spans="1:3" hidden="1" x14ac:dyDescent="0.25">
      <c r="A1485" s="150">
        <v>6601817</v>
      </c>
      <c r="B1485" s="149" t="s">
        <v>1923</v>
      </c>
      <c r="C1485" s="149" t="s">
        <v>482</v>
      </c>
    </row>
    <row r="1486" spans="1:3" hidden="1" x14ac:dyDescent="0.25">
      <c r="A1486" s="150">
        <v>6601820</v>
      </c>
      <c r="B1486" s="149" t="s">
        <v>1924</v>
      </c>
      <c r="C1486" s="149" t="s">
        <v>482</v>
      </c>
    </row>
    <row r="1487" spans="1:3" hidden="1" x14ac:dyDescent="0.25">
      <c r="A1487" s="150">
        <v>6601821</v>
      </c>
      <c r="B1487" s="149" t="s">
        <v>1925</v>
      </c>
      <c r="C1487" s="149" t="s">
        <v>482</v>
      </c>
    </row>
    <row r="1488" spans="1:3" hidden="1" x14ac:dyDescent="0.25">
      <c r="A1488" s="150">
        <v>6601822</v>
      </c>
      <c r="B1488" s="149" t="s">
        <v>1926</v>
      </c>
      <c r="C1488" s="149" t="s">
        <v>482</v>
      </c>
    </row>
    <row r="1489" spans="1:3" hidden="1" x14ac:dyDescent="0.25">
      <c r="A1489" s="150">
        <v>6601823</v>
      </c>
      <c r="B1489" s="149" t="s">
        <v>1927</v>
      </c>
      <c r="C1489" s="149" t="s">
        <v>482</v>
      </c>
    </row>
    <row r="1490" spans="1:3" hidden="1" x14ac:dyDescent="0.25">
      <c r="A1490" s="150">
        <v>6601824</v>
      </c>
      <c r="B1490" s="149" t="s">
        <v>1928</v>
      </c>
      <c r="C1490" s="149" t="s">
        <v>482</v>
      </c>
    </row>
    <row r="1491" spans="1:3" hidden="1" x14ac:dyDescent="0.25">
      <c r="A1491" s="150">
        <v>6601825</v>
      </c>
      <c r="B1491" s="149" t="s">
        <v>1929</v>
      </c>
      <c r="C1491" s="149" t="s">
        <v>482</v>
      </c>
    </row>
    <row r="1492" spans="1:3" hidden="1" x14ac:dyDescent="0.25">
      <c r="A1492" s="150">
        <v>6601826</v>
      </c>
      <c r="B1492" s="149" t="s">
        <v>1930</v>
      </c>
      <c r="C1492" s="149" t="s">
        <v>482</v>
      </c>
    </row>
    <row r="1493" spans="1:3" hidden="1" x14ac:dyDescent="0.25">
      <c r="A1493" s="150">
        <v>6601827</v>
      </c>
      <c r="B1493" s="149" t="s">
        <v>1931</v>
      </c>
      <c r="C1493" s="149" t="s">
        <v>482</v>
      </c>
    </row>
    <row r="1494" spans="1:3" hidden="1" x14ac:dyDescent="0.25">
      <c r="A1494" s="150">
        <v>6601828</v>
      </c>
      <c r="B1494" s="149" t="s">
        <v>1932</v>
      </c>
      <c r="C1494" s="149" t="s">
        <v>482</v>
      </c>
    </row>
    <row r="1495" spans="1:3" hidden="1" x14ac:dyDescent="0.25">
      <c r="A1495" s="150">
        <v>6601829</v>
      </c>
      <c r="B1495" s="149" t="s">
        <v>1933</v>
      </c>
      <c r="C1495" s="149" t="s">
        <v>482</v>
      </c>
    </row>
    <row r="1496" spans="1:3" hidden="1" x14ac:dyDescent="0.25">
      <c r="A1496" s="150">
        <v>6601830</v>
      </c>
      <c r="B1496" s="149" t="s">
        <v>1934</v>
      </c>
      <c r="C1496" s="149" t="s">
        <v>482</v>
      </c>
    </row>
    <row r="1497" spans="1:3" hidden="1" x14ac:dyDescent="0.25">
      <c r="A1497" s="150">
        <v>6601831</v>
      </c>
      <c r="B1497" s="149" t="s">
        <v>1935</v>
      </c>
      <c r="C1497" s="149" t="s">
        <v>482</v>
      </c>
    </row>
    <row r="1498" spans="1:3" hidden="1" x14ac:dyDescent="0.25">
      <c r="A1498" s="150">
        <v>6601832</v>
      </c>
      <c r="B1498" s="149" t="s">
        <v>1936</v>
      </c>
      <c r="C1498" s="149" t="s">
        <v>482</v>
      </c>
    </row>
    <row r="1499" spans="1:3" hidden="1" x14ac:dyDescent="0.25">
      <c r="A1499" s="150">
        <v>6601833</v>
      </c>
      <c r="B1499" s="149" t="s">
        <v>1937</v>
      </c>
      <c r="C1499" s="149" t="s">
        <v>482</v>
      </c>
    </row>
    <row r="1500" spans="1:3" hidden="1" x14ac:dyDescent="0.25">
      <c r="A1500" s="150">
        <v>6601834</v>
      </c>
      <c r="B1500" s="149" t="s">
        <v>1938</v>
      </c>
      <c r="C1500" s="149" t="s">
        <v>482</v>
      </c>
    </row>
    <row r="1501" spans="1:3" hidden="1" x14ac:dyDescent="0.25">
      <c r="A1501" s="150">
        <v>6601835</v>
      </c>
      <c r="B1501" s="149" t="s">
        <v>1939</v>
      </c>
      <c r="C1501" s="149" t="s">
        <v>482</v>
      </c>
    </row>
    <row r="1502" spans="1:3" hidden="1" x14ac:dyDescent="0.25">
      <c r="A1502" s="150">
        <v>6601836</v>
      </c>
      <c r="B1502" s="149" t="s">
        <v>1940</v>
      </c>
      <c r="C1502" s="149" t="s">
        <v>482</v>
      </c>
    </row>
    <row r="1503" spans="1:3" hidden="1" x14ac:dyDescent="0.25">
      <c r="A1503" s="150">
        <v>6601837</v>
      </c>
      <c r="B1503" s="149" t="s">
        <v>1941</v>
      </c>
      <c r="C1503" s="149" t="s">
        <v>482</v>
      </c>
    </row>
    <row r="1504" spans="1:3" hidden="1" x14ac:dyDescent="0.25">
      <c r="A1504" s="150">
        <v>6601838</v>
      </c>
      <c r="B1504" s="149" t="s">
        <v>1942</v>
      </c>
      <c r="C1504" s="149" t="s">
        <v>482</v>
      </c>
    </row>
    <row r="1505" spans="1:3" hidden="1" x14ac:dyDescent="0.25">
      <c r="A1505" s="150">
        <v>6601839</v>
      </c>
      <c r="B1505" s="149" t="s">
        <v>1943</v>
      </c>
      <c r="C1505" s="149" t="s">
        <v>482</v>
      </c>
    </row>
    <row r="1506" spans="1:3" hidden="1" x14ac:dyDescent="0.25">
      <c r="A1506" s="150">
        <v>6601840</v>
      </c>
      <c r="B1506" s="149" t="s">
        <v>1944</v>
      </c>
      <c r="C1506" s="149" t="s">
        <v>482</v>
      </c>
    </row>
    <row r="1507" spans="1:3" hidden="1" x14ac:dyDescent="0.25">
      <c r="A1507" s="150">
        <v>6601841</v>
      </c>
      <c r="B1507" s="149" t="s">
        <v>1945</v>
      </c>
      <c r="C1507" s="149" t="s">
        <v>482</v>
      </c>
    </row>
    <row r="1508" spans="1:3" hidden="1" x14ac:dyDescent="0.25">
      <c r="A1508" s="150">
        <v>6601842</v>
      </c>
      <c r="B1508" s="149" t="s">
        <v>1946</v>
      </c>
      <c r="C1508" s="149" t="s">
        <v>482</v>
      </c>
    </row>
    <row r="1509" spans="1:3" hidden="1" x14ac:dyDescent="0.25">
      <c r="A1509" s="150">
        <v>6601843</v>
      </c>
      <c r="B1509" s="149" t="s">
        <v>1947</v>
      </c>
      <c r="C1509" s="149" t="s">
        <v>482</v>
      </c>
    </row>
    <row r="1510" spans="1:3" hidden="1" x14ac:dyDescent="0.25">
      <c r="A1510" s="150">
        <v>6601844</v>
      </c>
      <c r="B1510" s="149" t="s">
        <v>1948</v>
      </c>
      <c r="C1510" s="149" t="s">
        <v>482</v>
      </c>
    </row>
    <row r="1511" spans="1:3" hidden="1" x14ac:dyDescent="0.25">
      <c r="A1511" s="150">
        <v>6601845</v>
      </c>
      <c r="B1511" s="149" t="s">
        <v>1949</v>
      </c>
      <c r="C1511" s="149" t="s">
        <v>482</v>
      </c>
    </row>
    <row r="1512" spans="1:3" hidden="1" x14ac:dyDescent="0.25">
      <c r="A1512" s="150">
        <v>6601846</v>
      </c>
      <c r="B1512" s="149" t="s">
        <v>1950</v>
      </c>
      <c r="C1512" s="149" t="s">
        <v>482</v>
      </c>
    </row>
    <row r="1513" spans="1:3" hidden="1" x14ac:dyDescent="0.25">
      <c r="A1513" s="150">
        <v>6601847</v>
      </c>
      <c r="B1513" s="149" t="s">
        <v>1951</v>
      </c>
      <c r="C1513" s="149" t="s">
        <v>482</v>
      </c>
    </row>
    <row r="1514" spans="1:3" hidden="1" x14ac:dyDescent="0.25">
      <c r="A1514" s="150">
        <v>6601848</v>
      </c>
      <c r="B1514" s="149" t="s">
        <v>1952</v>
      </c>
      <c r="C1514" s="149" t="s">
        <v>482</v>
      </c>
    </row>
    <row r="1515" spans="1:3" hidden="1" x14ac:dyDescent="0.25">
      <c r="A1515" s="150">
        <v>6601849</v>
      </c>
      <c r="B1515" s="149" t="s">
        <v>1953</v>
      </c>
      <c r="C1515" s="149" t="s">
        <v>482</v>
      </c>
    </row>
    <row r="1516" spans="1:3" hidden="1" x14ac:dyDescent="0.25">
      <c r="A1516" s="150">
        <v>6601850</v>
      </c>
      <c r="B1516" s="149" t="s">
        <v>1954</v>
      </c>
      <c r="C1516" s="149" t="s">
        <v>482</v>
      </c>
    </row>
    <row r="1517" spans="1:3" hidden="1" x14ac:dyDescent="0.25">
      <c r="A1517" s="150">
        <v>6601851</v>
      </c>
      <c r="B1517" s="149" t="s">
        <v>1955</v>
      </c>
      <c r="C1517" s="149" t="s">
        <v>482</v>
      </c>
    </row>
    <row r="1518" spans="1:3" hidden="1" x14ac:dyDescent="0.25">
      <c r="A1518" s="150">
        <v>6601852</v>
      </c>
      <c r="B1518" s="149" t="s">
        <v>1956</v>
      </c>
      <c r="C1518" s="149" t="s">
        <v>482</v>
      </c>
    </row>
    <row r="1519" spans="1:3" hidden="1" x14ac:dyDescent="0.25">
      <c r="A1519" s="150">
        <v>6601853</v>
      </c>
      <c r="B1519" s="149" t="s">
        <v>1957</v>
      </c>
      <c r="C1519" s="149" t="s">
        <v>482</v>
      </c>
    </row>
    <row r="1520" spans="1:3" hidden="1" x14ac:dyDescent="0.25">
      <c r="A1520" s="150">
        <v>6601854</v>
      </c>
      <c r="B1520" s="149" t="s">
        <v>1958</v>
      </c>
      <c r="C1520" s="149" t="s">
        <v>482</v>
      </c>
    </row>
    <row r="1521" spans="1:3" hidden="1" x14ac:dyDescent="0.25">
      <c r="A1521" s="150">
        <v>6601855</v>
      </c>
      <c r="B1521" s="149" t="s">
        <v>1959</v>
      </c>
      <c r="C1521" s="149" t="s">
        <v>482</v>
      </c>
    </row>
    <row r="1522" spans="1:3" hidden="1" x14ac:dyDescent="0.25">
      <c r="A1522" s="150">
        <v>6601856</v>
      </c>
      <c r="B1522" s="149" t="s">
        <v>1960</v>
      </c>
      <c r="C1522" s="149" t="s">
        <v>482</v>
      </c>
    </row>
    <row r="1523" spans="1:3" hidden="1" x14ac:dyDescent="0.25">
      <c r="A1523" s="150">
        <v>6601857</v>
      </c>
      <c r="B1523" s="149" t="s">
        <v>1961</v>
      </c>
      <c r="C1523" s="149" t="s">
        <v>482</v>
      </c>
    </row>
    <row r="1524" spans="1:3" hidden="1" x14ac:dyDescent="0.25">
      <c r="A1524" s="150">
        <v>6601858</v>
      </c>
      <c r="B1524" s="149" t="s">
        <v>1962</v>
      </c>
      <c r="C1524" s="149" t="s">
        <v>482</v>
      </c>
    </row>
    <row r="1525" spans="1:3" hidden="1" x14ac:dyDescent="0.25">
      <c r="A1525" s="150">
        <v>6601859</v>
      </c>
      <c r="B1525" s="149" t="s">
        <v>1963</v>
      </c>
      <c r="C1525" s="149" t="s">
        <v>482</v>
      </c>
    </row>
    <row r="1526" spans="1:3" hidden="1" x14ac:dyDescent="0.25">
      <c r="A1526" s="150">
        <v>6601860</v>
      </c>
      <c r="B1526" s="149" t="s">
        <v>1964</v>
      </c>
      <c r="C1526" s="149" t="s">
        <v>482</v>
      </c>
    </row>
    <row r="1527" spans="1:3" hidden="1" x14ac:dyDescent="0.25">
      <c r="A1527" s="150">
        <v>6601861</v>
      </c>
      <c r="B1527" s="149" t="s">
        <v>1965</v>
      </c>
      <c r="C1527" s="149" t="s">
        <v>482</v>
      </c>
    </row>
    <row r="1528" spans="1:3" hidden="1" x14ac:dyDescent="0.25">
      <c r="A1528" s="150">
        <v>6601862</v>
      </c>
      <c r="B1528" s="149" t="s">
        <v>1966</v>
      </c>
      <c r="C1528" s="149" t="s">
        <v>482</v>
      </c>
    </row>
    <row r="1529" spans="1:3" hidden="1" x14ac:dyDescent="0.25">
      <c r="A1529" s="150">
        <v>6601863</v>
      </c>
      <c r="B1529" s="149" t="s">
        <v>1967</v>
      </c>
      <c r="C1529" s="149" t="s">
        <v>482</v>
      </c>
    </row>
    <row r="1530" spans="1:3" hidden="1" x14ac:dyDescent="0.25">
      <c r="A1530" s="150">
        <v>6601864</v>
      </c>
      <c r="B1530" s="149" t="s">
        <v>1968</v>
      </c>
      <c r="C1530" s="149" t="s">
        <v>482</v>
      </c>
    </row>
    <row r="1531" spans="1:3" hidden="1" x14ac:dyDescent="0.25">
      <c r="A1531" s="150">
        <v>6601865</v>
      </c>
      <c r="B1531" s="149" t="s">
        <v>1969</v>
      </c>
      <c r="C1531" s="149" t="s">
        <v>482</v>
      </c>
    </row>
    <row r="1532" spans="1:3" hidden="1" x14ac:dyDescent="0.25">
      <c r="A1532" s="150">
        <v>6601866</v>
      </c>
      <c r="B1532" s="149" t="s">
        <v>1970</v>
      </c>
      <c r="C1532" s="149" t="s">
        <v>482</v>
      </c>
    </row>
    <row r="1533" spans="1:3" hidden="1" x14ac:dyDescent="0.25">
      <c r="A1533" s="150">
        <v>6601867</v>
      </c>
      <c r="B1533" s="149" t="s">
        <v>1971</v>
      </c>
      <c r="C1533" s="149" t="s">
        <v>1193</v>
      </c>
    </row>
    <row r="1534" spans="1:3" hidden="1" x14ac:dyDescent="0.25">
      <c r="A1534" s="150">
        <v>6601868</v>
      </c>
      <c r="B1534" s="149" t="s">
        <v>1972</v>
      </c>
      <c r="C1534" s="149" t="s">
        <v>1196</v>
      </c>
    </row>
    <row r="1535" spans="1:3" hidden="1" x14ac:dyDescent="0.25">
      <c r="A1535" s="150">
        <v>6601869</v>
      </c>
      <c r="B1535" s="149" t="s">
        <v>1973</v>
      </c>
      <c r="C1535" s="149" t="s">
        <v>482</v>
      </c>
    </row>
    <row r="1536" spans="1:3" hidden="1" x14ac:dyDescent="0.25">
      <c r="A1536" s="150">
        <v>6601870</v>
      </c>
      <c r="B1536" s="149" t="s">
        <v>1974</v>
      </c>
      <c r="C1536" s="149" t="s">
        <v>482</v>
      </c>
    </row>
    <row r="1537" spans="1:3" hidden="1" x14ac:dyDescent="0.25">
      <c r="A1537" s="150">
        <v>6601871</v>
      </c>
      <c r="B1537" s="149" t="s">
        <v>1975</v>
      </c>
      <c r="C1537" s="149" t="s">
        <v>482</v>
      </c>
    </row>
    <row r="1538" spans="1:3" hidden="1" x14ac:dyDescent="0.25">
      <c r="A1538" s="150">
        <v>6601872</v>
      </c>
      <c r="B1538" s="149" t="s">
        <v>1976</v>
      </c>
      <c r="C1538" s="149" t="s">
        <v>458</v>
      </c>
    </row>
    <row r="1539" spans="1:3" hidden="1" x14ac:dyDescent="0.25">
      <c r="A1539" s="150">
        <v>6601873</v>
      </c>
      <c r="B1539" s="149" t="s">
        <v>1977</v>
      </c>
      <c r="C1539" s="149" t="s">
        <v>458</v>
      </c>
    </row>
    <row r="1540" spans="1:3" hidden="1" x14ac:dyDescent="0.25">
      <c r="A1540" s="150">
        <v>6601880</v>
      </c>
      <c r="B1540" s="149" t="s">
        <v>1978</v>
      </c>
      <c r="C1540" s="149" t="s">
        <v>482</v>
      </c>
    </row>
  </sheetData>
  <autoFilter ref="A1:C1540" xr:uid="{C771AE3D-D6F8-4D08-93AE-FE398E81EF18}">
    <filterColumn colId="1">
      <filters>
        <filter val="SV EXECUCAO FUNDACAO"/>
      </filters>
    </filterColumn>
  </autoFilter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outlinePr summaryBelow="0"/>
  </sheetPr>
  <dimension ref="A1:M299"/>
  <sheetViews>
    <sheetView showGridLines="0" topLeftCell="A10" zoomScale="82" zoomScaleNormal="82" zoomScaleSheetLayoutView="115" workbookViewId="0">
      <pane ySplit="1" topLeftCell="A49" activePane="bottomLeft" state="frozen"/>
      <selection activeCell="A10" sqref="A10"/>
      <selection pane="bottomLeft" activeCell="C30" sqref="C30"/>
    </sheetView>
  </sheetViews>
  <sheetFormatPr defaultColWidth="9.1796875" defaultRowHeight="12.5" outlineLevelRow="2" x14ac:dyDescent="0.25"/>
  <cols>
    <col min="1" max="1" width="4.54296875" style="2" customWidth="1"/>
    <col min="2" max="2" width="14.81640625" style="2" customWidth="1"/>
    <col min="3" max="3" width="83.1796875" style="2" customWidth="1"/>
    <col min="4" max="4" width="33.81640625" style="2" customWidth="1"/>
    <col min="5" max="5" width="24.453125" style="37" customWidth="1"/>
    <col min="6" max="6" width="11.54296875" style="2" bestFit="1" customWidth="1"/>
    <col min="7" max="7" width="6.54296875" style="37" bestFit="1" customWidth="1"/>
    <col min="8" max="8" width="11.81640625" style="38" bestFit="1" customWidth="1"/>
    <col min="9" max="9" width="14.1796875" style="37" customWidth="1"/>
    <col min="10" max="10" width="18" style="37" bestFit="1" customWidth="1"/>
    <col min="11" max="11" width="48.54296875" style="2" customWidth="1"/>
    <col min="12" max="12" width="24.453125" style="37" bestFit="1" customWidth="1"/>
    <col min="13" max="16384" width="9.1796875" style="2"/>
  </cols>
  <sheetData>
    <row r="1" spans="1:13" hidden="1" x14ac:dyDescent="0.25">
      <c r="I1" s="38"/>
    </row>
    <row r="2" spans="1:13" ht="26.15" hidden="1" customHeight="1" x14ac:dyDescent="0.25">
      <c r="B2" s="182"/>
      <c r="C2" s="188"/>
      <c r="D2" s="54"/>
      <c r="E2" s="183" t="s">
        <v>0</v>
      </c>
      <c r="F2" s="187"/>
      <c r="G2" s="187"/>
      <c r="H2" s="187"/>
      <c r="I2" s="187"/>
      <c r="J2" s="187"/>
      <c r="K2" s="188"/>
      <c r="L2" s="78" t="s">
        <v>1</v>
      </c>
    </row>
    <row r="3" spans="1:13" ht="26.15" hidden="1" customHeight="1" x14ac:dyDescent="0.25">
      <c r="B3" s="193"/>
      <c r="C3" s="191"/>
      <c r="D3" s="55"/>
      <c r="E3" s="189"/>
      <c r="F3" s="190"/>
      <c r="G3" s="190"/>
      <c r="H3" s="190"/>
      <c r="I3" s="190"/>
      <c r="J3" s="190"/>
      <c r="K3" s="191"/>
      <c r="L3" s="70" t="s">
        <v>2</v>
      </c>
    </row>
    <row r="4" spans="1:13" ht="52.5" hidden="1" customHeight="1" thickBot="1" x14ac:dyDescent="0.3">
      <c r="B4" s="193"/>
      <c r="C4" s="191"/>
      <c r="D4" s="55"/>
      <c r="E4" s="184" t="s">
        <v>3</v>
      </c>
      <c r="F4" s="198"/>
      <c r="G4" s="198"/>
      <c r="H4" s="198"/>
      <c r="I4" s="198"/>
      <c r="J4" s="198"/>
      <c r="K4" s="199"/>
      <c r="L4" s="71" t="s">
        <v>4</v>
      </c>
    </row>
    <row r="5" spans="1:13" ht="17.5" hidden="1" x14ac:dyDescent="0.25">
      <c r="B5" s="185" t="s">
        <v>5</v>
      </c>
      <c r="C5" s="194"/>
      <c r="D5" s="194"/>
      <c r="E5" s="194"/>
      <c r="F5" s="194"/>
      <c r="G5" s="194"/>
      <c r="H5" s="194"/>
      <c r="I5" s="194"/>
      <c r="J5" s="194"/>
      <c r="K5" s="194"/>
      <c r="L5" s="195"/>
    </row>
    <row r="6" spans="1:13" ht="10.4" hidden="1" customHeight="1" x14ac:dyDescent="0.25">
      <c r="B6" s="186"/>
      <c r="C6" s="196"/>
      <c r="D6" s="196"/>
      <c r="E6" s="196"/>
      <c r="F6" s="196"/>
      <c r="G6" s="196"/>
      <c r="H6" s="196"/>
      <c r="I6" s="196"/>
      <c r="J6" s="196"/>
      <c r="K6" s="14"/>
      <c r="L6" s="6"/>
    </row>
    <row r="7" spans="1:13" ht="29.5" hidden="1" customHeight="1" x14ac:dyDescent="0.25">
      <c r="B7" s="3" t="s">
        <v>6</v>
      </c>
      <c r="C7" s="178" t="s">
        <v>1979</v>
      </c>
      <c r="D7" s="178"/>
      <c r="E7" s="178"/>
      <c r="F7" s="178"/>
      <c r="G7" s="178"/>
      <c r="H7" s="178"/>
      <c r="I7" s="178"/>
      <c r="J7" s="178"/>
      <c r="K7" s="178"/>
      <c r="L7" s="197"/>
    </row>
    <row r="8" spans="1:13" ht="23.25" hidden="1" customHeight="1" x14ac:dyDescent="0.25">
      <c r="A8" s="35"/>
      <c r="B8" s="4" t="s">
        <v>8</v>
      </c>
      <c r="C8" s="178" t="s">
        <v>9</v>
      </c>
      <c r="D8" s="178"/>
      <c r="E8" s="178"/>
      <c r="F8" s="15"/>
      <c r="G8" s="38"/>
      <c r="H8" s="39"/>
      <c r="I8" s="39"/>
      <c r="J8" s="40"/>
      <c r="K8" s="16"/>
      <c r="L8" s="72"/>
    </row>
    <row r="9" spans="1:13" ht="11.5" hidden="1" customHeight="1" x14ac:dyDescent="0.25">
      <c r="A9" s="35"/>
      <c r="B9" s="8"/>
      <c r="C9" s="15"/>
      <c r="D9" s="15"/>
      <c r="E9" s="59"/>
      <c r="F9" s="15"/>
      <c r="G9" s="41"/>
      <c r="H9" s="42"/>
      <c r="I9" s="42"/>
      <c r="J9" s="43"/>
      <c r="K9" s="17"/>
      <c r="L9" s="73"/>
    </row>
    <row r="10" spans="1:13" ht="39.65" customHeight="1" x14ac:dyDescent="0.25">
      <c r="A10" s="35"/>
      <c r="B10" s="95" t="s">
        <v>10</v>
      </c>
      <c r="C10" s="18" t="s">
        <v>11</v>
      </c>
      <c r="D10" s="18" t="s">
        <v>1980</v>
      </c>
      <c r="E10" s="18" t="s">
        <v>13</v>
      </c>
      <c r="F10" s="18" t="s">
        <v>14</v>
      </c>
      <c r="G10" s="18" t="s">
        <v>15</v>
      </c>
      <c r="H10" s="18" t="s">
        <v>16</v>
      </c>
      <c r="I10" s="97" t="s">
        <v>17</v>
      </c>
      <c r="J10" s="19" t="s">
        <v>18</v>
      </c>
      <c r="K10" s="19" t="s">
        <v>19</v>
      </c>
      <c r="L10" s="9" t="s">
        <v>20</v>
      </c>
    </row>
    <row r="11" spans="1:13" s="10" customFormat="1" ht="13" x14ac:dyDescent="0.25">
      <c r="B11" s="11"/>
      <c r="C11" s="20"/>
      <c r="D11" s="20"/>
      <c r="E11" s="60"/>
      <c r="F11" s="20"/>
      <c r="G11" s="21"/>
      <c r="H11" s="12"/>
      <c r="I11" s="44"/>
      <c r="J11" s="45"/>
      <c r="K11" s="13"/>
      <c r="L11" s="79"/>
    </row>
    <row r="12" spans="1:13" ht="14.5" x14ac:dyDescent="0.25">
      <c r="B12" s="22">
        <v>1</v>
      </c>
      <c r="C12" s="23" t="s">
        <v>21</v>
      </c>
      <c r="D12" s="23"/>
      <c r="E12" s="61" t="s">
        <v>1981</v>
      </c>
      <c r="F12" s="23"/>
      <c r="G12" s="24"/>
      <c r="H12" s="25"/>
      <c r="I12" s="46"/>
      <c r="J12" s="47"/>
      <c r="K12" s="26"/>
      <c r="L12" s="74"/>
      <c r="M12" s="58"/>
    </row>
    <row r="13" spans="1:13" ht="13" outlineLevel="1" x14ac:dyDescent="0.25">
      <c r="B13" s="56" t="s">
        <v>23</v>
      </c>
      <c r="C13" s="27" t="s">
        <v>1982</v>
      </c>
      <c r="D13" s="57"/>
      <c r="E13" s="28" t="s">
        <v>1981</v>
      </c>
      <c r="F13" s="36">
        <v>6600020</v>
      </c>
      <c r="G13" s="28" t="s">
        <v>27</v>
      </c>
      <c r="H13" s="29"/>
      <c r="I13" s="53"/>
      <c r="J13" s="48"/>
      <c r="K13" s="30"/>
      <c r="L13" s="75"/>
    </row>
    <row r="14" spans="1:13" s="7" customFormat="1" ht="25" outlineLevel="2" x14ac:dyDescent="0.25">
      <c r="B14" s="1" t="s">
        <v>24</v>
      </c>
      <c r="C14" s="65" t="s">
        <v>25</v>
      </c>
      <c r="D14" s="62" t="s">
        <v>26</v>
      </c>
      <c r="E14" s="62"/>
      <c r="F14" s="31"/>
      <c r="G14" s="32" t="s">
        <v>27</v>
      </c>
      <c r="H14" s="33">
        <v>6</v>
      </c>
      <c r="I14" s="49"/>
      <c r="J14" s="50"/>
      <c r="K14" s="34"/>
      <c r="L14" s="76" t="s">
        <v>29</v>
      </c>
    </row>
    <row r="15" spans="1:13" ht="13" outlineLevel="1" x14ac:dyDescent="0.25">
      <c r="B15" s="56" t="s">
        <v>30</v>
      </c>
      <c r="C15" s="27" t="s">
        <v>1982</v>
      </c>
      <c r="D15" s="57"/>
      <c r="E15" s="28"/>
      <c r="F15" s="36"/>
      <c r="G15" s="28"/>
      <c r="H15" s="29"/>
      <c r="I15" s="53"/>
      <c r="J15" s="48"/>
      <c r="K15" s="30"/>
      <c r="L15" s="75"/>
    </row>
    <row r="16" spans="1:13" s="7" customFormat="1" outlineLevel="2" x14ac:dyDescent="0.25">
      <c r="B16" s="1" t="s">
        <v>1983</v>
      </c>
      <c r="C16" s="65" t="s">
        <v>1984</v>
      </c>
      <c r="D16" s="62" t="s">
        <v>26</v>
      </c>
      <c r="E16" s="62"/>
      <c r="F16" s="31"/>
      <c r="G16" s="32" t="s">
        <v>141</v>
      </c>
      <c r="H16" s="33">
        <v>4.63</v>
      </c>
      <c r="I16" s="49"/>
      <c r="J16" s="50"/>
      <c r="K16" s="34"/>
      <c r="L16" s="76"/>
    </row>
    <row r="17" spans="2:13" s="7" customFormat="1" outlineLevel="2" x14ac:dyDescent="0.25">
      <c r="B17" s="1" t="s">
        <v>1985</v>
      </c>
      <c r="C17" s="65" t="s">
        <v>1986</v>
      </c>
      <c r="D17" s="62" t="s">
        <v>26</v>
      </c>
      <c r="E17" s="62"/>
      <c r="F17" s="31"/>
      <c r="G17" s="32" t="s">
        <v>38</v>
      </c>
      <c r="H17" s="33">
        <v>1</v>
      </c>
      <c r="I17" s="49"/>
      <c r="J17" s="50"/>
      <c r="K17" s="34"/>
      <c r="L17" s="76"/>
    </row>
    <row r="18" spans="2:13" s="7" customFormat="1" outlineLevel="2" x14ac:dyDescent="0.25">
      <c r="B18" s="1" t="s">
        <v>1987</v>
      </c>
      <c r="C18" s="65" t="s">
        <v>1988</v>
      </c>
      <c r="D18" s="62" t="s">
        <v>26</v>
      </c>
      <c r="E18" s="62"/>
      <c r="F18" s="31"/>
      <c r="G18" s="32" t="s">
        <v>27</v>
      </c>
      <c r="H18" s="33">
        <v>5.24</v>
      </c>
      <c r="I18" s="49"/>
      <c r="J18" s="50"/>
      <c r="K18" s="34"/>
      <c r="L18" s="76"/>
    </row>
    <row r="19" spans="2:13" s="7" customFormat="1" outlineLevel="2" x14ac:dyDescent="0.25">
      <c r="B19" s="1" t="s">
        <v>1989</v>
      </c>
      <c r="C19" s="65" t="s">
        <v>1990</v>
      </c>
      <c r="D19" s="62" t="s">
        <v>26</v>
      </c>
      <c r="E19" s="62"/>
      <c r="F19" s="31"/>
      <c r="G19" s="32" t="s">
        <v>141</v>
      </c>
      <c r="H19" s="33">
        <v>7</v>
      </c>
      <c r="I19" s="49"/>
      <c r="J19" s="50"/>
      <c r="K19" s="34"/>
      <c r="L19" s="76"/>
    </row>
    <row r="20" spans="2:13" ht="13" outlineLevel="1" collapsed="1" x14ac:dyDescent="0.25">
      <c r="B20" s="56" t="s">
        <v>30</v>
      </c>
      <c r="C20" s="27" t="s">
        <v>397</v>
      </c>
      <c r="D20" s="36"/>
      <c r="E20" s="111" t="s">
        <v>1981</v>
      </c>
      <c r="F20" s="36">
        <v>6600023</v>
      </c>
      <c r="G20" s="28"/>
      <c r="H20" s="29"/>
      <c r="I20" s="53"/>
      <c r="J20" s="48"/>
      <c r="K20" s="30"/>
      <c r="L20" s="75"/>
    </row>
    <row r="21" spans="2:13" s="7" customFormat="1" ht="52" hidden="1" outlineLevel="2" x14ac:dyDescent="0.25">
      <c r="B21" s="1" t="s">
        <v>31</v>
      </c>
      <c r="C21" s="94" t="s">
        <v>37</v>
      </c>
      <c r="D21" s="62" t="s">
        <v>26</v>
      </c>
      <c r="E21" s="62"/>
      <c r="F21" s="31"/>
      <c r="G21" s="32" t="s">
        <v>38</v>
      </c>
      <c r="H21" s="33">
        <v>1</v>
      </c>
      <c r="I21" s="49"/>
      <c r="J21" s="50"/>
      <c r="K21" s="34"/>
      <c r="L21" s="76"/>
    </row>
    <row r="22" spans="2:13" s="7" customFormat="1" ht="64.400000000000006" hidden="1" customHeight="1" outlineLevel="2" x14ac:dyDescent="0.25">
      <c r="B22" s="1" t="s">
        <v>1991</v>
      </c>
      <c r="C22" s="65" t="s">
        <v>41</v>
      </c>
      <c r="D22" s="80" t="s">
        <v>26</v>
      </c>
      <c r="E22" s="62"/>
      <c r="F22" s="31"/>
      <c r="G22" s="32" t="s">
        <v>38</v>
      </c>
      <c r="H22" s="33">
        <v>1</v>
      </c>
      <c r="I22" s="49"/>
      <c r="J22" s="50"/>
      <c r="K22" s="34"/>
      <c r="L22" s="76"/>
    </row>
    <row r="23" spans="2:13" s="7" customFormat="1" ht="40" hidden="1" customHeight="1" outlineLevel="2" x14ac:dyDescent="0.25">
      <c r="B23" s="1"/>
      <c r="C23" s="64" t="s">
        <v>43</v>
      </c>
      <c r="D23" s="80" t="s">
        <v>26</v>
      </c>
      <c r="E23" s="62"/>
      <c r="F23" s="31"/>
      <c r="G23" s="32" t="s">
        <v>38</v>
      </c>
      <c r="H23" s="33">
        <v>1</v>
      </c>
      <c r="I23" s="49"/>
      <c r="J23" s="50"/>
      <c r="K23" s="34"/>
      <c r="L23" s="76"/>
    </row>
    <row r="24" spans="2:13" ht="14.5" x14ac:dyDescent="0.25">
      <c r="B24" s="22">
        <v>2</v>
      </c>
      <c r="C24" s="96" t="s">
        <v>44</v>
      </c>
      <c r="D24" s="61"/>
      <c r="E24" s="61" t="s">
        <v>1981</v>
      </c>
      <c r="F24" s="23"/>
      <c r="G24" s="24"/>
      <c r="H24" s="25"/>
      <c r="I24" s="46"/>
      <c r="J24" s="47"/>
      <c r="K24" s="26"/>
      <c r="L24" s="74"/>
      <c r="M24" s="58" t="s">
        <v>1992</v>
      </c>
    </row>
    <row r="25" spans="2:13" ht="13" outlineLevel="1" x14ac:dyDescent="0.25">
      <c r="B25" s="56" t="s">
        <v>46</v>
      </c>
      <c r="C25" s="57" t="s">
        <v>1993</v>
      </c>
      <c r="D25" s="81"/>
      <c r="E25" s="28" t="s">
        <v>1981</v>
      </c>
      <c r="F25" s="36"/>
      <c r="G25" s="28"/>
      <c r="H25" s="29"/>
      <c r="I25" s="53"/>
      <c r="J25" s="48"/>
      <c r="K25" s="30"/>
      <c r="L25" s="75"/>
    </row>
    <row r="26" spans="2:13" s="7" customFormat="1" ht="25" outlineLevel="2" x14ac:dyDescent="0.25">
      <c r="B26" s="1" t="s">
        <v>47</v>
      </c>
      <c r="C26" s="65" t="s">
        <v>48</v>
      </c>
      <c r="D26" s="80" t="s">
        <v>26</v>
      </c>
      <c r="E26" s="62"/>
      <c r="F26" s="31"/>
      <c r="G26" s="32" t="s">
        <v>27</v>
      </c>
      <c r="H26" s="33">
        <f>ROUND(9.3*0.41*5,0)</f>
        <v>19</v>
      </c>
      <c r="I26" s="49"/>
      <c r="J26" s="50"/>
      <c r="K26" s="34" t="s">
        <v>1994</v>
      </c>
      <c r="L26" s="76" t="s">
        <v>1995</v>
      </c>
    </row>
    <row r="27" spans="2:13" s="7" customFormat="1" outlineLevel="2" x14ac:dyDescent="0.25">
      <c r="B27" s="1" t="s">
        <v>1996</v>
      </c>
      <c r="C27" s="65" t="s">
        <v>1984</v>
      </c>
      <c r="D27" s="80" t="s">
        <v>26</v>
      </c>
      <c r="E27" s="62"/>
      <c r="F27" s="31"/>
      <c r="G27" s="32" t="s">
        <v>141</v>
      </c>
      <c r="H27" s="33">
        <v>8.6</v>
      </c>
      <c r="I27" s="49"/>
      <c r="J27" s="50"/>
      <c r="K27" s="34"/>
      <c r="L27" s="76"/>
    </row>
    <row r="28" spans="2:13" s="7" customFormat="1" outlineLevel="2" x14ac:dyDescent="0.25">
      <c r="B28" s="1" t="s">
        <v>1997</v>
      </c>
      <c r="C28" s="65" t="s">
        <v>1986</v>
      </c>
      <c r="D28" s="80" t="s">
        <v>26</v>
      </c>
      <c r="E28" s="62"/>
      <c r="F28" s="31"/>
      <c r="G28" s="32" t="s">
        <v>1998</v>
      </c>
      <c r="H28" s="33">
        <v>747</v>
      </c>
      <c r="I28" s="49"/>
      <c r="J28" s="50"/>
      <c r="K28" s="34"/>
      <c r="L28" s="76"/>
    </row>
    <row r="29" spans="2:13" s="7" customFormat="1" outlineLevel="2" x14ac:dyDescent="0.25">
      <c r="B29" s="1" t="s">
        <v>1999</v>
      </c>
      <c r="C29" s="65" t="s">
        <v>2000</v>
      </c>
      <c r="D29" s="80" t="s">
        <v>26</v>
      </c>
      <c r="E29" s="62"/>
      <c r="F29" s="31"/>
      <c r="G29" s="32" t="s">
        <v>27</v>
      </c>
      <c r="H29" s="33">
        <v>14</v>
      </c>
      <c r="I29" s="49"/>
      <c r="J29" s="50"/>
      <c r="K29" s="34"/>
      <c r="L29" s="76"/>
    </row>
    <row r="30" spans="2:13" s="7" customFormat="1" ht="37.5" outlineLevel="2" x14ac:dyDescent="0.25">
      <c r="B30" s="1" t="s">
        <v>2001</v>
      </c>
      <c r="C30" s="65" t="s">
        <v>1990</v>
      </c>
      <c r="D30" s="83" t="s">
        <v>2002</v>
      </c>
      <c r="E30" s="62"/>
      <c r="F30" s="31"/>
      <c r="G30" s="32" t="s">
        <v>141</v>
      </c>
      <c r="H30" s="33">
        <v>7.5</v>
      </c>
      <c r="I30" s="49"/>
      <c r="J30" s="50"/>
      <c r="K30" s="34"/>
      <c r="L30" s="76"/>
    </row>
    <row r="31" spans="2:13" ht="13" outlineLevel="1" collapsed="1" x14ac:dyDescent="0.25">
      <c r="B31" s="56" t="s">
        <v>49</v>
      </c>
      <c r="C31" s="27" t="s">
        <v>2003</v>
      </c>
      <c r="D31" s="81"/>
      <c r="E31" s="111" t="s">
        <v>1981</v>
      </c>
      <c r="F31" s="36">
        <v>6600024</v>
      </c>
      <c r="G31" s="28"/>
      <c r="H31" s="29"/>
      <c r="I31" s="53"/>
      <c r="J31" s="48"/>
      <c r="K31" s="30"/>
      <c r="L31" s="75"/>
    </row>
    <row r="32" spans="2:13" s="7" customFormat="1" ht="25" hidden="1" outlineLevel="2" x14ac:dyDescent="0.25">
      <c r="B32" s="1" t="s">
        <v>50</v>
      </c>
      <c r="C32" s="65" t="s">
        <v>2004</v>
      </c>
      <c r="D32" s="80" t="s">
        <v>2005</v>
      </c>
      <c r="E32"/>
      <c r="F32" s="31"/>
      <c r="G32" s="32" t="s">
        <v>38</v>
      </c>
      <c r="H32" s="33">
        <v>1</v>
      </c>
      <c r="I32" s="49"/>
      <c r="J32" s="50"/>
      <c r="K32" s="34"/>
      <c r="L32" s="76"/>
    </row>
    <row r="33" spans="2:13" s="7" customFormat="1" ht="25" hidden="1" outlineLevel="2" x14ac:dyDescent="0.25">
      <c r="B33" s="1" t="s">
        <v>2006</v>
      </c>
      <c r="C33" s="65" t="s">
        <v>2007</v>
      </c>
      <c r="D33" s="67" t="s">
        <v>2005</v>
      </c>
      <c r="E33"/>
      <c r="F33" s="64"/>
      <c r="G33" s="68" t="s">
        <v>38</v>
      </c>
      <c r="H33" s="5">
        <v>1</v>
      </c>
      <c r="I33" s="49"/>
      <c r="J33" s="50"/>
      <c r="K33" s="34"/>
      <c r="L33" s="76"/>
    </row>
    <row r="34" spans="2:13" s="7" customFormat="1" ht="37.5" hidden="1" outlineLevel="2" x14ac:dyDescent="0.25">
      <c r="B34" s="1" t="s">
        <v>2008</v>
      </c>
      <c r="C34" s="65" t="s">
        <v>2009</v>
      </c>
      <c r="D34" s="67" t="s">
        <v>2005</v>
      </c>
      <c r="E34"/>
      <c r="F34" s="64"/>
      <c r="G34" s="68" t="s">
        <v>79</v>
      </c>
      <c r="H34" s="5">
        <v>3</v>
      </c>
      <c r="I34" s="49"/>
      <c r="J34" s="50"/>
      <c r="K34" s="34"/>
      <c r="L34" s="76"/>
    </row>
    <row r="35" spans="2:13" s="7" customFormat="1" ht="37.5" hidden="1" outlineLevel="2" x14ac:dyDescent="0.25">
      <c r="B35" s="1" t="s">
        <v>2010</v>
      </c>
      <c r="C35" s="65" t="s">
        <v>2011</v>
      </c>
      <c r="D35" s="67" t="s">
        <v>2005</v>
      </c>
      <c r="E35"/>
      <c r="F35" s="64"/>
      <c r="G35" s="68" t="s">
        <v>79</v>
      </c>
      <c r="H35" s="5">
        <v>1</v>
      </c>
      <c r="I35" s="49"/>
      <c r="J35" s="50"/>
      <c r="K35" s="34"/>
      <c r="L35" s="76"/>
    </row>
    <row r="36" spans="2:13" s="7" customFormat="1" ht="44.5" hidden="1" customHeight="1" outlineLevel="2" x14ac:dyDescent="0.25">
      <c r="B36" s="1" t="s">
        <v>2012</v>
      </c>
      <c r="C36" s="65" t="s">
        <v>2013</v>
      </c>
      <c r="D36" s="67" t="s">
        <v>2005</v>
      </c>
      <c r="E36"/>
      <c r="F36" s="64"/>
      <c r="G36" s="68" t="s">
        <v>38</v>
      </c>
      <c r="H36" s="5">
        <v>1</v>
      </c>
      <c r="I36" s="49"/>
      <c r="J36" s="50"/>
      <c r="K36" s="34"/>
      <c r="L36" s="76"/>
    </row>
    <row r="37" spans="2:13" ht="13" outlineLevel="1" collapsed="1" x14ac:dyDescent="0.25">
      <c r="B37" s="56" t="s">
        <v>2014</v>
      </c>
      <c r="C37" s="27" t="s">
        <v>397</v>
      </c>
      <c r="D37" s="36"/>
      <c r="E37" s="111" t="s">
        <v>1981</v>
      </c>
      <c r="F37" s="36">
        <v>6600023</v>
      </c>
      <c r="G37" s="28"/>
      <c r="H37" s="29"/>
      <c r="I37" s="53"/>
      <c r="J37" s="48"/>
      <c r="K37" s="30"/>
      <c r="L37" s="75"/>
    </row>
    <row r="38" spans="2:13" s="7" customFormat="1" ht="50" hidden="1" outlineLevel="2" x14ac:dyDescent="0.25">
      <c r="B38" s="1" t="s">
        <v>2015</v>
      </c>
      <c r="C38" s="64" t="s">
        <v>2016</v>
      </c>
      <c r="D38" s="85" t="s">
        <v>2005</v>
      </c>
      <c r="E38" s="62"/>
      <c r="F38" s="31"/>
      <c r="G38" s="32" t="s">
        <v>38</v>
      </c>
      <c r="H38" s="33">
        <v>1</v>
      </c>
      <c r="I38" s="49"/>
      <c r="J38" s="50"/>
      <c r="K38" s="34"/>
      <c r="L38" s="76"/>
    </row>
    <row r="39" spans="2:13" s="7" customFormat="1" ht="25" hidden="1" outlineLevel="2" x14ac:dyDescent="0.25">
      <c r="B39" s="1"/>
      <c r="C39" s="64" t="s">
        <v>2017</v>
      </c>
      <c r="D39" s="85" t="s">
        <v>2005</v>
      </c>
      <c r="E39" s="62"/>
      <c r="F39" s="31"/>
      <c r="G39" s="32" t="s">
        <v>79</v>
      </c>
      <c r="H39" s="33">
        <v>1</v>
      </c>
      <c r="I39" s="49"/>
      <c r="J39" s="50"/>
      <c r="K39" s="34"/>
      <c r="L39" s="76"/>
    </row>
    <row r="40" spans="2:13" ht="13" x14ac:dyDescent="0.25">
      <c r="B40" s="22">
        <v>3</v>
      </c>
      <c r="C40" s="23" t="s">
        <v>51</v>
      </c>
      <c r="D40" s="61"/>
      <c r="E40" s="61" t="s">
        <v>1981</v>
      </c>
      <c r="F40" s="23"/>
      <c r="G40" s="24"/>
      <c r="H40" s="25"/>
      <c r="I40" s="46"/>
      <c r="J40" s="47"/>
      <c r="K40" s="26"/>
      <c r="L40" s="74"/>
    </row>
    <row r="41" spans="2:13" ht="13" outlineLevel="1" x14ac:dyDescent="0.25">
      <c r="B41" s="56" t="s">
        <v>52</v>
      </c>
      <c r="C41" s="57" t="s">
        <v>1993</v>
      </c>
      <c r="D41" s="81"/>
      <c r="E41" s="28" t="s">
        <v>1981</v>
      </c>
      <c r="F41" s="36"/>
      <c r="G41" s="28"/>
      <c r="H41" s="29"/>
      <c r="I41" s="53"/>
      <c r="J41" s="48"/>
      <c r="K41" s="30"/>
      <c r="L41" s="75"/>
    </row>
    <row r="42" spans="2:13" s="7" customFormat="1" ht="25" outlineLevel="2" x14ac:dyDescent="0.25">
      <c r="B42" s="1" t="s">
        <v>53</v>
      </c>
      <c r="C42" s="65" t="s">
        <v>48</v>
      </c>
      <c r="D42" s="80" t="s">
        <v>26</v>
      </c>
      <c r="E42" s="62"/>
      <c r="F42" s="31"/>
      <c r="G42" s="32" t="s">
        <v>27</v>
      </c>
      <c r="H42" s="5">
        <f>ROUND(13.8*4*0.45,0)</f>
        <v>25</v>
      </c>
      <c r="I42" s="49"/>
      <c r="J42" s="50"/>
      <c r="K42" s="34" t="s">
        <v>1994</v>
      </c>
      <c r="L42" s="76" t="s">
        <v>1995</v>
      </c>
      <c r="M42" s="7" t="s">
        <v>54</v>
      </c>
    </row>
    <row r="43" spans="2:13" s="7" customFormat="1" outlineLevel="2" x14ac:dyDescent="0.25">
      <c r="B43" s="1" t="s">
        <v>2018</v>
      </c>
      <c r="C43" s="65" t="s">
        <v>1984</v>
      </c>
      <c r="D43" s="80" t="s">
        <v>26</v>
      </c>
      <c r="E43" s="62"/>
      <c r="F43" s="31"/>
      <c r="G43" s="68" t="s">
        <v>141</v>
      </c>
      <c r="H43" s="5">
        <f>136.6+14.25</f>
        <v>150.85</v>
      </c>
      <c r="I43" s="49"/>
      <c r="J43" s="50"/>
      <c r="K43" s="34"/>
      <c r="L43" s="76"/>
    </row>
    <row r="44" spans="2:13" s="7" customFormat="1" outlineLevel="2" x14ac:dyDescent="0.25">
      <c r="B44" s="1" t="s">
        <v>2019</v>
      </c>
      <c r="C44" s="88" t="s">
        <v>1986</v>
      </c>
      <c r="D44" s="80" t="s">
        <v>26</v>
      </c>
      <c r="E44" s="62"/>
      <c r="F44" s="31"/>
      <c r="G44" s="32" t="s">
        <v>1998</v>
      </c>
      <c r="H44" s="90">
        <f>2653+412+343+339</f>
        <v>3747</v>
      </c>
      <c r="I44" s="49"/>
      <c r="J44" s="50"/>
      <c r="K44" s="34"/>
      <c r="L44" s="76"/>
    </row>
    <row r="45" spans="2:13" s="7" customFormat="1" outlineLevel="2" x14ac:dyDescent="0.25">
      <c r="B45" s="1" t="s">
        <v>2020</v>
      </c>
      <c r="C45" s="65" t="s">
        <v>1988</v>
      </c>
      <c r="D45" s="80" t="s">
        <v>26</v>
      </c>
      <c r="E45" s="62"/>
      <c r="F45" s="31"/>
      <c r="G45" s="32" t="s">
        <v>27</v>
      </c>
      <c r="H45" s="33">
        <v>15.85</v>
      </c>
      <c r="I45" s="49"/>
      <c r="J45" s="50"/>
      <c r="K45" s="34"/>
      <c r="L45" s="76"/>
    </row>
    <row r="46" spans="2:13" s="7" customFormat="1" outlineLevel="2" x14ac:dyDescent="0.25">
      <c r="B46" s="1" t="s">
        <v>2021</v>
      </c>
      <c r="C46" s="63" t="s">
        <v>1990</v>
      </c>
      <c r="D46" s="80" t="s">
        <v>26</v>
      </c>
      <c r="E46" s="62"/>
      <c r="F46" s="31"/>
      <c r="G46" s="91"/>
      <c r="H46" s="92"/>
      <c r="I46" s="49"/>
      <c r="J46" s="50"/>
      <c r="K46" s="34"/>
      <c r="L46" s="76"/>
    </row>
    <row r="47" spans="2:13" ht="13" x14ac:dyDescent="0.25">
      <c r="B47" s="22">
        <v>4</v>
      </c>
      <c r="C47" s="23" t="s">
        <v>60</v>
      </c>
      <c r="D47" s="61"/>
      <c r="E47" s="61" t="s">
        <v>1981</v>
      </c>
      <c r="F47" s="23"/>
      <c r="G47" s="24"/>
      <c r="H47" s="25"/>
      <c r="I47" s="46"/>
      <c r="J47" s="47"/>
      <c r="K47" s="26"/>
      <c r="L47" s="74"/>
    </row>
    <row r="48" spans="2:13" ht="13" outlineLevel="1" x14ac:dyDescent="0.25">
      <c r="B48" s="56" t="s">
        <v>61</v>
      </c>
      <c r="C48" s="57" t="s">
        <v>2022</v>
      </c>
      <c r="D48" s="81"/>
      <c r="E48" s="28" t="s">
        <v>1981</v>
      </c>
      <c r="F48" s="28"/>
      <c r="G48" s="28"/>
      <c r="H48" s="29"/>
      <c r="I48" s="53"/>
      <c r="J48" s="48"/>
      <c r="K48" s="30"/>
      <c r="L48" s="75"/>
    </row>
    <row r="49" spans="1:12" s="7" customFormat="1" ht="43.75" customHeight="1" outlineLevel="2" x14ac:dyDescent="0.25">
      <c r="B49" s="1" t="s">
        <v>62</v>
      </c>
      <c r="C49" s="65" t="s">
        <v>48</v>
      </c>
      <c r="D49" s="80" t="s">
        <v>26</v>
      </c>
      <c r="E49" s="62"/>
      <c r="F49" s="31"/>
      <c r="G49" s="32" t="s">
        <v>27</v>
      </c>
      <c r="H49" s="5">
        <f>ROUND(4.2*3.3*0.35,0)</f>
        <v>5</v>
      </c>
      <c r="I49" s="49"/>
      <c r="J49" s="50"/>
      <c r="K49" s="34" t="s">
        <v>1994</v>
      </c>
      <c r="L49" s="76" t="s">
        <v>1995</v>
      </c>
    </row>
    <row r="50" spans="1:12" s="7" customFormat="1" ht="20.149999999999999" customHeight="1" outlineLevel="2" x14ac:dyDescent="0.25">
      <c r="B50" s="1" t="s">
        <v>2023</v>
      </c>
      <c r="C50" s="65" t="s">
        <v>1984</v>
      </c>
      <c r="D50" s="80" t="s">
        <v>26</v>
      </c>
      <c r="E50" s="62"/>
      <c r="F50" s="31"/>
      <c r="G50" s="32" t="s">
        <v>141</v>
      </c>
      <c r="H50" s="33">
        <v>4.5</v>
      </c>
      <c r="I50" s="49"/>
      <c r="J50" s="50"/>
      <c r="K50" s="34"/>
      <c r="L50" s="76"/>
    </row>
    <row r="51" spans="1:12" s="7" customFormat="1" ht="18.649999999999999" customHeight="1" outlineLevel="2" x14ac:dyDescent="0.25">
      <c r="B51" s="1" t="s">
        <v>2024</v>
      </c>
      <c r="C51" s="65" t="s">
        <v>1986</v>
      </c>
      <c r="D51" s="80" t="s">
        <v>26</v>
      </c>
      <c r="E51" s="62"/>
      <c r="F51" s="31"/>
      <c r="G51" s="32" t="s">
        <v>1998</v>
      </c>
      <c r="H51" s="33">
        <v>225</v>
      </c>
      <c r="I51" s="49"/>
      <c r="J51" s="50"/>
      <c r="K51" s="34"/>
      <c r="L51" s="76"/>
    </row>
    <row r="52" spans="1:12" s="7" customFormat="1" ht="19.5" customHeight="1" outlineLevel="2" x14ac:dyDescent="0.25">
      <c r="B52" s="1" t="s">
        <v>2025</v>
      </c>
      <c r="C52" s="65" t="s">
        <v>2000</v>
      </c>
      <c r="D52" s="80" t="s">
        <v>26</v>
      </c>
      <c r="E52" s="62"/>
      <c r="F52" s="31"/>
      <c r="G52" s="32" t="s">
        <v>27</v>
      </c>
      <c r="H52" s="33">
        <v>4.2</v>
      </c>
      <c r="I52" s="49"/>
      <c r="J52" s="50"/>
      <c r="K52" s="34"/>
      <c r="L52" s="76"/>
    </row>
    <row r="53" spans="1:12" ht="13" outlineLevel="1" collapsed="1" x14ac:dyDescent="0.25">
      <c r="B53" s="56" t="s">
        <v>63</v>
      </c>
      <c r="C53" s="27" t="s">
        <v>397</v>
      </c>
      <c r="D53" s="36"/>
      <c r="E53" s="111" t="s">
        <v>1981</v>
      </c>
      <c r="F53" s="36">
        <v>6600023</v>
      </c>
      <c r="G53" s="28"/>
      <c r="H53" s="29"/>
      <c r="I53" s="53"/>
      <c r="J53" s="48"/>
      <c r="K53" s="30"/>
      <c r="L53" s="75"/>
    </row>
    <row r="54" spans="1:12" s="7" customFormat="1" ht="69.650000000000006" hidden="1" customHeight="1" outlineLevel="2" x14ac:dyDescent="0.25">
      <c r="B54" s="1" t="s">
        <v>64</v>
      </c>
      <c r="C54" s="65" t="s">
        <v>86</v>
      </c>
      <c r="D54" s="85" t="s">
        <v>2005</v>
      </c>
      <c r="E54" s="62"/>
      <c r="F54" s="31"/>
      <c r="G54" s="32" t="s">
        <v>38</v>
      </c>
      <c r="H54" s="33">
        <v>1</v>
      </c>
      <c r="I54" s="49"/>
      <c r="J54" s="50"/>
      <c r="K54" s="34"/>
      <c r="L54" s="76"/>
    </row>
    <row r="55" spans="1:12" s="7" customFormat="1" ht="37.5" hidden="1" customHeight="1" outlineLevel="2" x14ac:dyDescent="0.25">
      <c r="B55" s="1"/>
      <c r="C55" s="64" t="s">
        <v>2026</v>
      </c>
      <c r="D55" s="85" t="s">
        <v>2005</v>
      </c>
      <c r="E55" s="62"/>
      <c r="F55" s="31"/>
      <c r="G55" s="32"/>
      <c r="H55" s="33"/>
      <c r="I55" s="49"/>
      <c r="J55" s="50"/>
      <c r="K55" s="34"/>
      <c r="L55" s="76"/>
    </row>
    <row r="56" spans="1:12" s="98" customFormat="1" ht="13" x14ac:dyDescent="0.25">
      <c r="B56" s="99">
        <v>5</v>
      </c>
      <c r="C56" s="100" t="s">
        <v>65</v>
      </c>
      <c r="D56" s="101"/>
      <c r="E56" s="101" t="s">
        <v>1981</v>
      </c>
      <c r="F56" s="100"/>
      <c r="G56" s="102"/>
      <c r="H56" s="103"/>
      <c r="I56" s="104"/>
      <c r="J56" s="105"/>
      <c r="K56" s="106"/>
      <c r="L56" s="107"/>
    </row>
    <row r="57" spans="1:12" s="98" customFormat="1" ht="13" outlineLevel="1" x14ac:dyDescent="0.25">
      <c r="B57" s="108" t="s">
        <v>66</v>
      </c>
      <c r="C57" s="109" t="s">
        <v>1993</v>
      </c>
      <c r="D57" s="110"/>
      <c r="E57" s="111" t="s">
        <v>1981</v>
      </c>
      <c r="F57" s="112"/>
      <c r="G57" s="111"/>
      <c r="H57" s="113"/>
      <c r="I57" s="114"/>
      <c r="J57" s="115"/>
      <c r="K57" s="116"/>
      <c r="L57" s="117"/>
    </row>
    <row r="58" spans="1:12" s="98" customFormat="1" ht="25" outlineLevel="2" x14ac:dyDescent="0.25">
      <c r="B58" s="118" t="s">
        <v>67</v>
      </c>
      <c r="C58" s="119" t="s">
        <v>48</v>
      </c>
      <c r="D58" s="120" t="s">
        <v>26</v>
      </c>
      <c r="E58" s="120"/>
      <c r="F58" s="121"/>
      <c r="G58" s="122" t="s">
        <v>27</v>
      </c>
      <c r="H58" s="123">
        <f>ROUND(5.79*3.7*0.45,0)</f>
        <v>10</v>
      </c>
      <c r="I58" s="124"/>
      <c r="J58" s="125"/>
      <c r="K58" s="126" t="s">
        <v>1994</v>
      </c>
      <c r="L58" s="127" t="s">
        <v>1995</v>
      </c>
    </row>
    <row r="59" spans="1:12" s="98" customFormat="1" outlineLevel="2" x14ac:dyDescent="0.25">
      <c r="B59" s="118" t="s">
        <v>2027</v>
      </c>
      <c r="C59" s="119" t="s">
        <v>1984</v>
      </c>
      <c r="D59" s="120" t="s">
        <v>26</v>
      </c>
      <c r="E59" s="120"/>
      <c r="F59" s="121"/>
      <c r="G59" s="128" t="s">
        <v>141</v>
      </c>
      <c r="H59" s="129">
        <v>48.7</v>
      </c>
      <c r="I59" s="124"/>
      <c r="J59" s="125"/>
      <c r="K59" s="126"/>
      <c r="L59" s="127"/>
    </row>
    <row r="60" spans="1:12" s="98" customFormat="1" outlineLevel="2" x14ac:dyDescent="0.25">
      <c r="B60" s="118" t="s">
        <v>2028</v>
      </c>
      <c r="C60" s="119" t="s">
        <v>1986</v>
      </c>
      <c r="D60" s="120" t="s">
        <v>26</v>
      </c>
      <c r="E60" s="120"/>
      <c r="F60" s="121"/>
      <c r="G60" s="122" t="s">
        <v>1998</v>
      </c>
      <c r="H60" s="130">
        <f>386+18</f>
        <v>404</v>
      </c>
      <c r="I60" s="124"/>
      <c r="J60" s="125"/>
      <c r="K60" s="126"/>
      <c r="L60" s="127"/>
    </row>
    <row r="61" spans="1:12" s="98" customFormat="1" outlineLevel="2" x14ac:dyDescent="0.25">
      <c r="B61" s="118" t="s">
        <v>2029</v>
      </c>
      <c r="C61" s="119" t="s">
        <v>1988</v>
      </c>
      <c r="D61" s="120" t="s">
        <v>26</v>
      </c>
      <c r="E61" s="120"/>
      <c r="F61" s="121"/>
      <c r="G61" s="122" t="s">
        <v>27</v>
      </c>
      <c r="H61" s="123">
        <v>6.6</v>
      </c>
      <c r="I61" s="124"/>
      <c r="J61" s="125"/>
      <c r="K61" s="126"/>
      <c r="L61" s="127"/>
    </row>
    <row r="62" spans="1:12" s="98" customFormat="1" outlineLevel="2" x14ac:dyDescent="0.25">
      <c r="B62" s="118" t="s">
        <v>2030</v>
      </c>
      <c r="C62" s="131" t="s">
        <v>1990</v>
      </c>
      <c r="D62" s="120" t="s">
        <v>26</v>
      </c>
      <c r="E62" s="120"/>
      <c r="F62" s="121"/>
      <c r="G62" s="122"/>
      <c r="H62" s="132"/>
      <c r="I62" s="124"/>
      <c r="J62" s="125"/>
      <c r="K62" s="126"/>
      <c r="L62" s="127"/>
    </row>
    <row r="63" spans="1:12" s="98" customFormat="1" ht="13" outlineLevel="1" collapsed="1" x14ac:dyDescent="0.25">
      <c r="A63" s="133"/>
      <c r="B63" s="108" t="s">
        <v>68</v>
      </c>
      <c r="C63" s="134" t="s">
        <v>2003</v>
      </c>
      <c r="D63" s="112"/>
      <c r="E63" s="111" t="s">
        <v>1981</v>
      </c>
      <c r="F63" s="36">
        <v>6600024</v>
      </c>
      <c r="G63" s="111"/>
      <c r="H63" s="113"/>
      <c r="I63" s="114"/>
      <c r="J63" s="115"/>
      <c r="K63" s="116"/>
      <c r="L63" s="117"/>
    </row>
    <row r="64" spans="1:12" s="98" customFormat="1" ht="43" hidden="1" customHeight="1" outlineLevel="2" x14ac:dyDescent="0.25">
      <c r="B64" s="118" t="s">
        <v>69</v>
      </c>
      <c r="C64" s="119" t="s">
        <v>72</v>
      </c>
      <c r="D64" s="120" t="s">
        <v>26</v>
      </c>
      <c r="E64" s="135"/>
      <c r="F64" s="136"/>
      <c r="G64" s="128" t="s">
        <v>38</v>
      </c>
      <c r="H64" s="129">
        <v>1</v>
      </c>
      <c r="I64" s="124"/>
      <c r="J64" s="125"/>
      <c r="K64" s="126"/>
      <c r="L64" s="127"/>
    </row>
    <row r="65" spans="1:13" s="98" customFormat="1" hidden="1" outlineLevel="2" x14ac:dyDescent="0.25">
      <c r="B65" s="118" t="s">
        <v>2031</v>
      </c>
      <c r="C65" s="119" t="s">
        <v>2032</v>
      </c>
      <c r="D65" s="120" t="s">
        <v>26</v>
      </c>
      <c r="E65" s="135"/>
      <c r="F65" s="136"/>
      <c r="G65" s="128" t="s">
        <v>79</v>
      </c>
      <c r="H65" s="129">
        <v>2</v>
      </c>
      <c r="I65" s="124"/>
      <c r="J65" s="125"/>
      <c r="K65" s="126"/>
      <c r="L65" s="127"/>
    </row>
    <row r="66" spans="1:13" s="98" customFormat="1" ht="13" outlineLevel="1" collapsed="1" x14ac:dyDescent="0.25">
      <c r="A66" s="133"/>
      <c r="B66" s="108" t="s">
        <v>70</v>
      </c>
      <c r="C66" s="134" t="s">
        <v>2033</v>
      </c>
      <c r="D66" s="112"/>
      <c r="E66" s="111" t="s">
        <v>1981</v>
      </c>
      <c r="F66" s="112"/>
      <c r="G66" s="111"/>
      <c r="H66" s="113"/>
      <c r="I66" s="114"/>
      <c r="J66" s="115"/>
      <c r="K66" s="116"/>
      <c r="L66" s="117"/>
    </row>
    <row r="67" spans="1:13" s="98" customFormat="1" ht="37.5" hidden="1" outlineLevel="2" x14ac:dyDescent="0.25">
      <c r="A67" s="133"/>
      <c r="B67" s="118" t="s">
        <v>71</v>
      </c>
      <c r="C67" s="119" t="s">
        <v>78</v>
      </c>
      <c r="D67" s="120" t="s">
        <v>26</v>
      </c>
      <c r="E67" s="137"/>
      <c r="F67" s="138"/>
      <c r="G67" s="128" t="s">
        <v>79</v>
      </c>
      <c r="H67" s="129">
        <v>1</v>
      </c>
      <c r="I67" s="139"/>
      <c r="J67" s="140"/>
      <c r="K67" s="141"/>
      <c r="L67" s="142"/>
    </row>
    <row r="68" spans="1:13" s="98" customFormat="1" ht="13" outlineLevel="1" collapsed="1" x14ac:dyDescent="0.25">
      <c r="A68" s="133"/>
      <c r="B68" s="108" t="s">
        <v>76</v>
      </c>
      <c r="C68" s="134" t="s">
        <v>437</v>
      </c>
      <c r="D68" s="112"/>
      <c r="E68" s="111" t="s">
        <v>1981</v>
      </c>
      <c r="F68" s="112"/>
      <c r="G68" s="111"/>
      <c r="H68" s="113"/>
      <c r="I68" s="114"/>
      <c r="J68" s="115"/>
      <c r="K68" s="116"/>
      <c r="L68" s="117"/>
    </row>
    <row r="69" spans="1:13" s="98" customFormat="1" ht="62.5" hidden="1" outlineLevel="2" x14ac:dyDescent="0.25">
      <c r="A69" s="133"/>
      <c r="B69" s="118" t="s">
        <v>77</v>
      </c>
      <c r="C69" s="119" t="s">
        <v>83</v>
      </c>
      <c r="D69" s="120" t="s">
        <v>26</v>
      </c>
      <c r="E69"/>
      <c r="F69" s="138"/>
      <c r="G69" s="128" t="s">
        <v>38</v>
      </c>
      <c r="H69" s="143">
        <v>1</v>
      </c>
      <c r="I69" s="139"/>
      <c r="J69" s="140"/>
      <c r="K69" s="141"/>
      <c r="L69" s="142"/>
    </row>
    <row r="70" spans="1:13" s="98" customFormat="1" ht="13" outlineLevel="1" collapsed="1" x14ac:dyDescent="0.25">
      <c r="A70" s="133"/>
      <c r="B70" s="108" t="s">
        <v>81</v>
      </c>
      <c r="C70" s="27" t="s">
        <v>397</v>
      </c>
      <c r="D70" s="112"/>
      <c r="E70" s="111" t="s">
        <v>1981</v>
      </c>
      <c r="F70" s="112">
        <v>6600023</v>
      </c>
      <c r="G70" s="111"/>
      <c r="H70" s="113"/>
      <c r="I70" s="114"/>
      <c r="J70" s="115"/>
      <c r="K70" s="116"/>
      <c r="L70" s="117"/>
    </row>
    <row r="71" spans="1:13" s="98" customFormat="1" ht="50" hidden="1" outlineLevel="2" x14ac:dyDescent="0.25">
      <c r="B71" s="118"/>
      <c r="C71" s="64" t="s">
        <v>86</v>
      </c>
      <c r="D71" s="120" t="s">
        <v>26</v>
      </c>
      <c r="E71" s="135"/>
      <c r="F71" s="136"/>
      <c r="G71" s="128" t="s">
        <v>38</v>
      </c>
      <c r="H71" s="129">
        <v>1</v>
      </c>
      <c r="I71" s="124"/>
      <c r="J71" s="125"/>
      <c r="K71" s="126"/>
      <c r="L71" s="127"/>
    </row>
    <row r="72" spans="1:13" s="98" customFormat="1" ht="43" hidden="1" customHeight="1" outlineLevel="2" x14ac:dyDescent="0.25">
      <c r="B72" s="118"/>
      <c r="C72" s="64" t="s">
        <v>2034</v>
      </c>
      <c r="D72" s="120" t="s">
        <v>26</v>
      </c>
      <c r="E72" s="135"/>
      <c r="F72" s="136"/>
      <c r="G72" s="128" t="s">
        <v>79</v>
      </c>
      <c r="H72" s="129">
        <v>2</v>
      </c>
      <c r="I72" s="124"/>
      <c r="J72" s="125"/>
      <c r="K72" s="126"/>
      <c r="L72" s="145"/>
    </row>
    <row r="73" spans="1:13" ht="13" x14ac:dyDescent="0.25">
      <c r="B73" s="22">
        <v>6</v>
      </c>
      <c r="C73" s="23" t="s">
        <v>89</v>
      </c>
      <c r="D73" s="61"/>
      <c r="E73" s="61" t="s">
        <v>1981</v>
      </c>
      <c r="F73" s="23"/>
      <c r="G73" s="24"/>
      <c r="H73" s="25"/>
      <c r="I73" s="46"/>
      <c r="J73" s="47"/>
      <c r="K73" s="26"/>
      <c r="L73" s="144"/>
      <c r="M73" s="2" t="s">
        <v>54</v>
      </c>
    </row>
    <row r="74" spans="1:13" ht="13" outlineLevel="1" x14ac:dyDescent="0.25">
      <c r="B74" s="56" t="s">
        <v>90</v>
      </c>
      <c r="C74" s="57" t="s">
        <v>1993</v>
      </c>
      <c r="D74" s="81"/>
      <c r="E74" s="28" t="s">
        <v>1981</v>
      </c>
      <c r="F74" s="36"/>
      <c r="G74" s="28"/>
      <c r="H74" s="29"/>
      <c r="I74" s="53"/>
      <c r="J74" s="48"/>
      <c r="K74" s="30"/>
      <c r="L74" s="75"/>
    </row>
    <row r="75" spans="1:13" s="7" customFormat="1" ht="25" outlineLevel="2" x14ac:dyDescent="0.25">
      <c r="B75" s="1" t="s">
        <v>91</v>
      </c>
      <c r="C75" s="65" t="s">
        <v>92</v>
      </c>
      <c r="D75" s="62" t="s">
        <v>26</v>
      </c>
      <c r="E75" s="62"/>
      <c r="F75" s="31"/>
      <c r="G75" s="32" t="s">
        <v>27</v>
      </c>
      <c r="H75" s="86">
        <f>ROUND(0.1*3.74*1.77,0)</f>
        <v>1</v>
      </c>
      <c r="I75" s="49"/>
      <c r="J75" s="50"/>
      <c r="K75" s="34" t="s">
        <v>1994</v>
      </c>
      <c r="L75" s="76" t="s">
        <v>1995</v>
      </c>
    </row>
    <row r="76" spans="1:13" s="7" customFormat="1" ht="25" outlineLevel="2" x14ac:dyDescent="0.25">
      <c r="B76" s="1" t="s">
        <v>94</v>
      </c>
      <c r="C76" s="65" t="s">
        <v>1984</v>
      </c>
      <c r="D76" s="62" t="s">
        <v>26</v>
      </c>
      <c r="E76" s="62"/>
      <c r="F76" s="31"/>
      <c r="G76" s="32" t="s">
        <v>141</v>
      </c>
      <c r="H76" s="86">
        <v>12.55</v>
      </c>
      <c r="I76" s="49"/>
      <c r="J76" s="50"/>
      <c r="K76" s="34"/>
      <c r="L76" s="76" t="s">
        <v>1995</v>
      </c>
    </row>
    <row r="77" spans="1:13" s="7" customFormat="1" ht="25" outlineLevel="2" x14ac:dyDescent="0.25">
      <c r="B77" s="1" t="s">
        <v>2035</v>
      </c>
      <c r="C77" s="65" t="s">
        <v>1986</v>
      </c>
      <c r="D77" s="62" t="s">
        <v>26</v>
      </c>
      <c r="E77" s="62"/>
      <c r="F77" s="31"/>
      <c r="G77" s="32" t="s">
        <v>1998</v>
      </c>
      <c r="H77" s="86">
        <f>107.5+14.6</f>
        <v>122.1</v>
      </c>
      <c r="I77" s="49"/>
      <c r="J77" s="50"/>
      <c r="K77" s="34"/>
      <c r="L77" s="76" t="s">
        <v>1995</v>
      </c>
    </row>
    <row r="78" spans="1:13" s="7" customFormat="1" ht="25" outlineLevel="2" x14ac:dyDescent="0.25">
      <c r="B78" s="1" t="s">
        <v>2036</v>
      </c>
      <c r="C78" s="65" t="s">
        <v>1988</v>
      </c>
      <c r="D78" s="62" t="s">
        <v>26</v>
      </c>
      <c r="E78" s="62"/>
      <c r="F78" s="31"/>
      <c r="G78" s="32" t="s">
        <v>27</v>
      </c>
      <c r="H78" s="86">
        <v>1.26</v>
      </c>
      <c r="I78" s="49"/>
      <c r="J78" s="50"/>
      <c r="K78" s="34"/>
      <c r="L78" s="76" t="s">
        <v>1995</v>
      </c>
    </row>
    <row r="79" spans="1:13" s="7" customFormat="1" ht="13" customHeight="1" outlineLevel="2" x14ac:dyDescent="0.25">
      <c r="B79" s="1" t="s">
        <v>2037</v>
      </c>
      <c r="C79" s="66" t="s">
        <v>1990</v>
      </c>
      <c r="D79" s="82"/>
      <c r="E79" s="62"/>
      <c r="F79" s="31"/>
      <c r="G79" s="32"/>
      <c r="H79" s="92"/>
      <c r="I79" s="49"/>
      <c r="J79" s="50"/>
      <c r="K79" s="34"/>
      <c r="L79" s="76" t="s">
        <v>1995</v>
      </c>
    </row>
    <row r="80" spans="1:13" ht="13" outlineLevel="1" collapsed="1" x14ac:dyDescent="0.25">
      <c r="B80" s="56" t="s">
        <v>93</v>
      </c>
      <c r="C80" s="27" t="s">
        <v>2003</v>
      </c>
      <c r="D80" s="36"/>
      <c r="E80" s="28" t="s">
        <v>1981</v>
      </c>
      <c r="F80" s="36">
        <v>6600024</v>
      </c>
      <c r="G80" s="28"/>
      <c r="H80" s="29"/>
      <c r="I80" s="53"/>
      <c r="J80" s="48"/>
      <c r="K80" s="30"/>
      <c r="L80" s="75"/>
    </row>
    <row r="81" spans="2:12" s="7" customFormat="1" ht="25" hidden="1" outlineLevel="2" x14ac:dyDescent="0.25">
      <c r="B81" s="1" t="s">
        <v>2038</v>
      </c>
      <c r="C81" s="65" t="s">
        <v>97</v>
      </c>
      <c r="D81" s="80" t="s">
        <v>26</v>
      </c>
      <c r="E81" s="62"/>
      <c r="F81" s="31"/>
      <c r="G81" s="32" t="s">
        <v>38</v>
      </c>
      <c r="H81" s="5">
        <v>1</v>
      </c>
      <c r="I81" s="49"/>
      <c r="J81" s="50"/>
      <c r="K81" s="34"/>
      <c r="L81" s="76" t="s">
        <v>1995</v>
      </c>
    </row>
    <row r="82" spans="2:12" s="7" customFormat="1" ht="37.5" hidden="1" outlineLevel="2" x14ac:dyDescent="0.25">
      <c r="B82" s="1" t="s">
        <v>2039</v>
      </c>
      <c r="C82" s="65" t="s">
        <v>99</v>
      </c>
      <c r="D82" s="80" t="s">
        <v>26</v>
      </c>
      <c r="E82" s="62"/>
      <c r="F82" s="31"/>
      <c r="G82" s="32" t="s">
        <v>79</v>
      </c>
      <c r="H82" s="33">
        <v>1</v>
      </c>
      <c r="I82" s="49"/>
      <c r="J82" s="50"/>
      <c r="K82" s="34"/>
      <c r="L82" s="76" t="s">
        <v>1995</v>
      </c>
    </row>
    <row r="83" spans="2:12" ht="13" x14ac:dyDescent="0.25">
      <c r="B83" s="22">
        <v>7</v>
      </c>
      <c r="C83" s="23" t="s">
        <v>100</v>
      </c>
      <c r="D83" s="61"/>
      <c r="E83" s="61" t="s">
        <v>2040</v>
      </c>
      <c r="F83" s="23"/>
      <c r="G83" s="24"/>
      <c r="H83" s="25"/>
      <c r="I83" s="46"/>
      <c r="J83" s="47"/>
      <c r="K83" s="26"/>
      <c r="L83" s="74"/>
    </row>
    <row r="84" spans="2:12" ht="13" outlineLevel="1" x14ac:dyDescent="0.25">
      <c r="B84" s="56" t="s">
        <v>102</v>
      </c>
      <c r="C84" s="57" t="s">
        <v>1993</v>
      </c>
      <c r="D84" s="81"/>
      <c r="E84" s="28" t="s">
        <v>2040</v>
      </c>
      <c r="F84" s="36"/>
      <c r="G84" s="28"/>
      <c r="H84" s="29"/>
      <c r="I84" s="53"/>
      <c r="J84" s="48"/>
      <c r="K84" s="30"/>
      <c r="L84" s="75"/>
    </row>
    <row r="85" spans="2:12" s="7" customFormat="1" ht="25" outlineLevel="2" x14ac:dyDescent="0.25">
      <c r="B85" s="1" t="s">
        <v>103</v>
      </c>
      <c r="C85" s="65" t="s">
        <v>104</v>
      </c>
      <c r="D85" s="80" t="s">
        <v>26</v>
      </c>
      <c r="E85" s="62"/>
      <c r="F85" s="31"/>
      <c r="G85" s="32" t="s">
        <v>27</v>
      </c>
      <c r="H85" s="33">
        <f>ROUND(5.2*12*8.41,0)</f>
        <v>525</v>
      </c>
      <c r="I85" s="49"/>
      <c r="J85" s="50"/>
      <c r="K85" s="34"/>
      <c r="L85" s="76"/>
    </row>
    <row r="86" spans="2:12" s="7" customFormat="1" ht="17.5" customHeight="1" outlineLevel="2" x14ac:dyDescent="0.25">
      <c r="B86" s="1" t="s">
        <v>2041</v>
      </c>
      <c r="C86" s="31" t="s">
        <v>107</v>
      </c>
      <c r="D86" s="80" t="s">
        <v>26</v>
      </c>
      <c r="E86" s="62"/>
      <c r="F86" s="31"/>
      <c r="G86" s="32" t="s">
        <v>38</v>
      </c>
      <c r="H86" s="33">
        <v>1</v>
      </c>
      <c r="I86" s="49"/>
      <c r="J86" s="50"/>
      <c r="K86" s="34"/>
      <c r="L86" s="76"/>
    </row>
    <row r="87" spans="2:12" s="7" customFormat="1" ht="18" customHeight="1" outlineLevel="2" x14ac:dyDescent="0.25">
      <c r="B87" s="1" t="s">
        <v>2042</v>
      </c>
      <c r="C87" s="31" t="s">
        <v>110</v>
      </c>
      <c r="D87" s="80" t="s">
        <v>26</v>
      </c>
      <c r="E87" s="62"/>
      <c r="F87" s="31"/>
      <c r="G87" s="32" t="s">
        <v>38</v>
      </c>
      <c r="H87" s="33">
        <v>1</v>
      </c>
      <c r="I87" s="49"/>
      <c r="J87" s="50"/>
      <c r="K87" s="34"/>
      <c r="L87" s="76"/>
    </row>
    <row r="88" spans="2:12" s="7" customFormat="1" ht="17.5" customHeight="1" outlineLevel="2" x14ac:dyDescent="0.25">
      <c r="B88" s="1" t="s">
        <v>2043</v>
      </c>
      <c r="C88" s="65" t="s">
        <v>1984</v>
      </c>
      <c r="D88" s="80" t="s">
        <v>26</v>
      </c>
      <c r="E88" s="62"/>
      <c r="F88" s="31"/>
      <c r="G88" s="32" t="s">
        <v>141</v>
      </c>
      <c r="H88" s="33">
        <f>329.06+17.6+41.53</f>
        <v>388.19000000000005</v>
      </c>
      <c r="I88" s="49"/>
      <c r="J88" s="50"/>
      <c r="K88" s="34"/>
      <c r="L88" s="76"/>
    </row>
    <row r="89" spans="2:12" s="7" customFormat="1" outlineLevel="2" x14ac:dyDescent="0.25">
      <c r="B89" s="1" t="s">
        <v>2044</v>
      </c>
      <c r="C89" s="65" t="s">
        <v>2045</v>
      </c>
      <c r="D89" s="80" t="s">
        <v>26</v>
      </c>
      <c r="E89" s="62"/>
      <c r="F89" s="31"/>
      <c r="G89" s="32" t="s">
        <v>1998</v>
      </c>
      <c r="H89" s="90">
        <f>959.7+934.4+554.8+520.4+311.4+992.8+3142.7+445.15+1216.3+41.53</f>
        <v>9119.18</v>
      </c>
      <c r="I89" s="49"/>
      <c r="J89" s="50"/>
      <c r="K89" s="34"/>
      <c r="L89" s="76"/>
    </row>
    <row r="90" spans="2:12" s="7" customFormat="1" ht="20.5" customHeight="1" outlineLevel="2" x14ac:dyDescent="0.25">
      <c r="B90" s="1" t="s">
        <v>2046</v>
      </c>
      <c r="C90" s="65" t="s">
        <v>1988</v>
      </c>
      <c r="D90" s="80" t="s">
        <v>26</v>
      </c>
      <c r="E90" s="62"/>
      <c r="F90" s="31"/>
      <c r="G90" s="32" t="s">
        <v>27</v>
      </c>
      <c r="H90" s="33">
        <f>53.39+15.91+4.03</f>
        <v>73.33</v>
      </c>
      <c r="I90" s="49"/>
      <c r="J90" s="50"/>
      <c r="K90" s="34"/>
      <c r="L90" s="76"/>
    </row>
    <row r="91" spans="2:12" s="7" customFormat="1" outlineLevel="2" x14ac:dyDescent="0.25">
      <c r="B91" s="1" t="s">
        <v>2047</v>
      </c>
      <c r="C91" s="63" t="s">
        <v>1990</v>
      </c>
      <c r="D91" s="80" t="s">
        <v>26</v>
      </c>
      <c r="E91" s="62"/>
      <c r="F91" s="31"/>
      <c r="G91" s="32"/>
      <c r="H91" s="33"/>
      <c r="I91" s="49"/>
      <c r="J91" s="50"/>
      <c r="K91" s="34"/>
      <c r="L91" s="76"/>
    </row>
    <row r="92" spans="2:12" ht="13" outlineLevel="1" collapsed="1" x14ac:dyDescent="0.25">
      <c r="B92" s="56" t="s">
        <v>105</v>
      </c>
      <c r="C92" s="27" t="s">
        <v>2003</v>
      </c>
      <c r="D92" s="36"/>
      <c r="E92" s="28" t="s">
        <v>2040</v>
      </c>
      <c r="F92" s="36">
        <v>6600024</v>
      </c>
      <c r="G92" s="28"/>
      <c r="H92" s="29"/>
      <c r="I92" s="53"/>
      <c r="J92" s="48"/>
      <c r="K92" s="30"/>
      <c r="L92" s="75"/>
    </row>
    <row r="93" spans="2:12" s="7" customFormat="1" ht="25" hidden="1" outlineLevel="2" x14ac:dyDescent="0.25">
      <c r="B93" s="1" t="s">
        <v>106</v>
      </c>
      <c r="C93" s="65" t="s">
        <v>115</v>
      </c>
      <c r="D93" s="80" t="s">
        <v>26</v>
      </c>
      <c r="E93"/>
      <c r="F93" s="31"/>
      <c r="G93" s="89" t="s">
        <v>38</v>
      </c>
      <c r="H93" s="90">
        <v>1</v>
      </c>
      <c r="I93" s="49"/>
      <c r="J93" s="50"/>
      <c r="K93" s="34"/>
      <c r="L93" s="76"/>
    </row>
    <row r="94" spans="2:12" s="7" customFormat="1" ht="25" hidden="1" outlineLevel="2" x14ac:dyDescent="0.25">
      <c r="B94" s="1" t="s">
        <v>2048</v>
      </c>
      <c r="C94" s="65" t="s">
        <v>117</v>
      </c>
      <c r="D94" s="80" t="s">
        <v>26</v>
      </c>
      <c r="E94"/>
      <c r="F94" s="64"/>
      <c r="G94" s="89" t="s">
        <v>38</v>
      </c>
      <c r="H94" s="90">
        <v>1</v>
      </c>
      <c r="I94" s="49"/>
      <c r="J94" s="50"/>
      <c r="K94" s="34"/>
      <c r="L94" s="76"/>
    </row>
    <row r="95" spans="2:12" ht="13" outlineLevel="1" collapsed="1" x14ac:dyDescent="0.25">
      <c r="B95" s="56" t="s">
        <v>108</v>
      </c>
      <c r="C95" s="27" t="s">
        <v>2033</v>
      </c>
      <c r="D95" s="36"/>
      <c r="E95" s="28" t="s">
        <v>2040</v>
      </c>
      <c r="F95" s="36"/>
      <c r="G95" s="28"/>
      <c r="H95" s="29"/>
      <c r="I95" s="53"/>
      <c r="J95" s="48"/>
      <c r="K95" s="30"/>
      <c r="L95" s="75"/>
    </row>
    <row r="96" spans="2:12" s="7" customFormat="1" ht="41.15" hidden="1" customHeight="1" outlineLevel="2" x14ac:dyDescent="0.25">
      <c r="B96" s="1" t="s">
        <v>109</v>
      </c>
      <c r="C96" s="65" t="s">
        <v>120</v>
      </c>
      <c r="D96" s="80" t="s">
        <v>26</v>
      </c>
      <c r="E96"/>
      <c r="F96" s="64"/>
      <c r="G96" s="68" t="s">
        <v>79</v>
      </c>
      <c r="H96" s="5">
        <v>1</v>
      </c>
      <c r="I96" s="49"/>
      <c r="J96" s="50"/>
      <c r="K96" s="34"/>
      <c r="L96" s="76"/>
    </row>
    <row r="97" spans="2:12" s="7" customFormat="1" ht="25" hidden="1" outlineLevel="2" x14ac:dyDescent="0.25">
      <c r="B97" s="1" t="s">
        <v>2049</v>
      </c>
      <c r="C97" s="65" t="s">
        <v>122</v>
      </c>
      <c r="D97" s="80" t="s">
        <v>26</v>
      </c>
      <c r="E97"/>
      <c r="F97" s="64"/>
      <c r="G97" s="68" t="s">
        <v>79</v>
      </c>
      <c r="H97" s="5">
        <v>1</v>
      </c>
      <c r="I97" s="49"/>
      <c r="J97" s="50"/>
      <c r="K97" s="34"/>
      <c r="L97" s="76"/>
    </row>
    <row r="98" spans="2:12" s="7" customFormat="1" ht="25" hidden="1" outlineLevel="2" x14ac:dyDescent="0.25">
      <c r="B98" s="1" t="s">
        <v>2050</v>
      </c>
      <c r="C98" s="65" t="s">
        <v>124</v>
      </c>
      <c r="D98" s="80" t="s">
        <v>26</v>
      </c>
      <c r="E98"/>
      <c r="F98" s="64"/>
      <c r="G98" s="68" t="s">
        <v>79</v>
      </c>
      <c r="H98" s="5">
        <v>1</v>
      </c>
      <c r="I98" s="49"/>
      <c r="J98" s="50"/>
      <c r="K98" s="34"/>
      <c r="L98" s="76"/>
    </row>
    <row r="99" spans="2:12" s="7" customFormat="1" ht="37.5" hidden="1" outlineLevel="2" x14ac:dyDescent="0.25">
      <c r="B99" s="1" t="s">
        <v>2051</v>
      </c>
      <c r="C99" s="65" t="s">
        <v>2052</v>
      </c>
      <c r="D99" s="80" t="s">
        <v>26</v>
      </c>
      <c r="E99"/>
      <c r="F99" s="64"/>
      <c r="G99" s="68" t="s">
        <v>79</v>
      </c>
      <c r="H99" s="5">
        <v>2</v>
      </c>
      <c r="I99" s="49"/>
      <c r="J99" s="50"/>
      <c r="K99" s="34"/>
      <c r="L99" s="76"/>
    </row>
    <row r="100" spans="2:12" s="7" customFormat="1" ht="37.5" hidden="1" outlineLevel="2" x14ac:dyDescent="0.25">
      <c r="B100" s="1" t="s">
        <v>2053</v>
      </c>
      <c r="C100" s="65" t="s">
        <v>2054</v>
      </c>
      <c r="D100" s="80" t="s">
        <v>26</v>
      </c>
      <c r="E100"/>
      <c r="F100" s="64"/>
      <c r="G100" s="68" t="s">
        <v>79</v>
      </c>
      <c r="H100" s="5">
        <v>2</v>
      </c>
      <c r="I100" s="49"/>
      <c r="J100" s="50"/>
      <c r="K100" s="34"/>
      <c r="L100" s="76"/>
    </row>
    <row r="101" spans="2:12" s="7" customFormat="1" ht="37.5" hidden="1" outlineLevel="2" x14ac:dyDescent="0.25">
      <c r="B101" s="1" t="s">
        <v>2055</v>
      </c>
      <c r="C101" s="65" t="s">
        <v>130</v>
      </c>
      <c r="D101" s="80" t="s">
        <v>26</v>
      </c>
      <c r="E101"/>
      <c r="F101" s="64"/>
      <c r="G101" s="68" t="s">
        <v>149</v>
      </c>
      <c r="H101" s="5">
        <v>1</v>
      </c>
      <c r="I101" s="49"/>
      <c r="J101" s="50"/>
      <c r="K101" s="34"/>
      <c r="L101" s="76"/>
    </row>
    <row r="102" spans="2:12" s="7" customFormat="1" ht="37.5" hidden="1" outlineLevel="2" x14ac:dyDescent="0.25">
      <c r="B102" s="1" t="s">
        <v>2056</v>
      </c>
      <c r="C102" s="65" t="s">
        <v>132</v>
      </c>
      <c r="D102" s="80" t="s">
        <v>26</v>
      </c>
      <c r="E102"/>
      <c r="F102" s="64"/>
      <c r="G102" s="68" t="s">
        <v>79</v>
      </c>
      <c r="H102" s="5">
        <v>1</v>
      </c>
      <c r="I102" s="49"/>
      <c r="J102" s="50"/>
      <c r="K102" s="34"/>
      <c r="L102" s="76"/>
    </row>
    <row r="103" spans="2:12" ht="13" outlineLevel="1" x14ac:dyDescent="0.25">
      <c r="B103" s="56" t="s">
        <v>111</v>
      </c>
      <c r="C103" s="27" t="s">
        <v>397</v>
      </c>
      <c r="D103" s="36"/>
      <c r="E103" s="28" t="s">
        <v>2040</v>
      </c>
      <c r="F103" s="36">
        <v>6600023</v>
      </c>
      <c r="G103" s="28"/>
      <c r="H103" s="29"/>
      <c r="I103" s="53"/>
      <c r="J103" s="48"/>
      <c r="K103" s="30"/>
      <c r="L103" s="75"/>
    </row>
    <row r="104" spans="2:12" s="7" customFormat="1" ht="58.5" customHeight="1" outlineLevel="2" x14ac:dyDescent="0.25">
      <c r="B104" s="1"/>
      <c r="C104" s="64" t="s">
        <v>135</v>
      </c>
      <c r="D104" s="80" t="s">
        <v>26</v>
      </c>
      <c r="E104" s="62"/>
      <c r="F104" s="31"/>
      <c r="G104" s="32"/>
      <c r="H104" s="33"/>
      <c r="I104" s="49"/>
      <c r="J104" s="50"/>
      <c r="K104" s="34"/>
      <c r="L104" s="76"/>
    </row>
    <row r="105" spans="2:12" s="7" customFormat="1" ht="58.5" customHeight="1" outlineLevel="2" x14ac:dyDescent="0.25">
      <c r="B105" s="1"/>
      <c r="C105" s="64" t="s">
        <v>2057</v>
      </c>
      <c r="D105" s="80" t="s">
        <v>26</v>
      </c>
      <c r="E105" s="62"/>
      <c r="F105" s="31"/>
      <c r="G105" s="68" t="s">
        <v>79</v>
      </c>
      <c r="H105" s="5">
        <v>2</v>
      </c>
      <c r="I105" s="49"/>
      <c r="J105" s="50"/>
      <c r="K105" s="34"/>
      <c r="L105" s="76"/>
    </row>
    <row r="106" spans="2:12" s="7" customFormat="1" ht="58.5" customHeight="1" outlineLevel="2" x14ac:dyDescent="0.25">
      <c r="B106" s="1"/>
      <c r="C106" s="64" t="s">
        <v>2058</v>
      </c>
      <c r="D106" s="80" t="s">
        <v>26</v>
      </c>
      <c r="E106" s="62"/>
      <c r="F106" s="31"/>
      <c r="G106" s="68" t="s">
        <v>79</v>
      </c>
      <c r="H106" s="5">
        <v>2</v>
      </c>
      <c r="I106" s="49"/>
      <c r="J106" s="50"/>
      <c r="K106" s="34"/>
      <c r="L106" s="76"/>
    </row>
    <row r="107" spans="2:12" ht="13" x14ac:dyDescent="0.25">
      <c r="B107" s="22">
        <v>8</v>
      </c>
      <c r="C107" s="23" t="s">
        <v>143</v>
      </c>
      <c r="D107" s="61"/>
      <c r="E107" s="61" t="s">
        <v>2040</v>
      </c>
      <c r="F107" s="23"/>
      <c r="G107" s="24"/>
      <c r="H107" s="25"/>
      <c r="I107" s="46"/>
      <c r="J107" s="47"/>
      <c r="K107" s="26"/>
      <c r="L107" s="74"/>
    </row>
    <row r="108" spans="2:12" ht="13" outlineLevel="1" x14ac:dyDescent="0.25">
      <c r="B108" s="56" t="s">
        <v>144</v>
      </c>
      <c r="C108" s="57" t="s">
        <v>1993</v>
      </c>
      <c r="D108" s="81"/>
      <c r="E108" s="28" t="s">
        <v>2040</v>
      </c>
      <c r="F108" s="36"/>
      <c r="G108" s="28"/>
      <c r="H108" s="29"/>
      <c r="I108" s="53"/>
      <c r="J108" s="48"/>
      <c r="K108" s="30"/>
      <c r="L108" s="75"/>
    </row>
    <row r="109" spans="2:12" s="7" customFormat="1" ht="25" outlineLevel="2" x14ac:dyDescent="0.25">
      <c r="B109" s="1" t="s">
        <v>145</v>
      </c>
      <c r="C109" s="65" t="s">
        <v>48</v>
      </c>
      <c r="D109" s="80" t="s">
        <v>26</v>
      </c>
      <c r="E109" s="62"/>
      <c r="F109" s="31"/>
      <c r="G109" s="32" t="s">
        <v>27</v>
      </c>
      <c r="H109" s="33">
        <f>ROUND(0.55*3.9*6.9,0)</f>
        <v>15</v>
      </c>
      <c r="I109" s="49"/>
      <c r="J109" s="50"/>
      <c r="K109" s="34" t="s">
        <v>1994</v>
      </c>
      <c r="L109" s="76" t="s">
        <v>1995</v>
      </c>
    </row>
    <row r="110" spans="2:12" s="7" customFormat="1" ht="42.65" customHeight="1" outlineLevel="2" x14ac:dyDescent="0.25">
      <c r="B110" s="1" t="s">
        <v>2059</v>
      </c>
      <c r="C110" s="65" t="s">
        <v>148</v>
      </c>
      <c r="D110" s="80" t="s">
        <v>26</v>
      </c>
      <c r="E110" s="62"/>
      <c r="F110" s="31"/>
      <c r="G110" s="32" t="s">
        <v>209</v>
      </c>
      <c r="H110" s="33">
        <v>6</v>
      </c>
      <c r="I110" s="49"/>
      <c r="J110" s="50"/>
      <c r="K110" s="34"/>
      <c r="L110" s="76" t="s">
        <v>1995</v>
      </c>
    </row>
    <row r="111" spans="2:12" s="7" customFormat="1" ht="25" outlineLevel="2" x14ac:dyDescent="0.25">
      <c r="B111" s="1" t="s">
        <v>2060</v>
      </c>
      <c r="C111" s="65" t="s">
        <v>1984</v>
      </c>
      <c r="D111" s="80" t="s">
        <v>26</v>
      </c>
      <c r="E111" s="62"/>
      <c r="F111" s="31"/>
      <c r="G111" s="32" t="s">
        <v>141</v>
      </c>
      <c r="H111" s="33">
        <v>230.5</v>
      </c>
      <c r="I111" s="49"/>
      <c r="J111" s="50"/>
      <c r="K111" s="34"/>
      <c r="L111" s="77" t="s">
        <v>1995</v>
      </c>
    </row>
    <row r="112" spans="2:12" s="7" customFormat="1" ht="25" outlineLevel="2" x14ac:dyDescent="0.25">
      <c r="B112" s="1" t="s">
        <v>2061</v>
      </c>
      <c r="C112" s="65" t="s">
        <v>1986</v>
      </c>
      <c r="D112" s="80" t="s">
        <v>26</v>
      </c>
      <c r="E112" s="62"/>
      <c r="F112" s="31"/>
      <c r="G112" s="32" t="s">
        <v>1998</v>
      </c>
      <c r="H112" s="33">
        <v>3512</v>
      </c>
      <c r="I112" s="49"/>
      <c r="J112" s="50"/>
      <c r="K112" s="34"/>
      <c r="L112" s="76" t="s">
        <v>1995</v>
      </c>
    </row>
    <row r="113" spans="2:12" s="7" customFormat="1" ht="25" outlineLevel="2" x14ac:dyDescent="0.25">
      <c r="B113" s="1" t="s">
        <v>2062</v>
      </c>
      <c r="C113" s="88" t="s">
        <v>2063</v>
      </c>
      <c r="D113" s="80" t="s">
        <v>26</v>
      </c>
      <c r="E113" s="62"/>
      <c r="F113" s="31"/>
      <c r="G113" s="32" t="s">
        <v>27</v>
      </c>
      <c r="H113" s="33">
        <v>25.7</v>
      </c>
      <c r="I113" s="49"/>
      <c r="J113" s="50"/>
      <c r="K113" s="34"/>
      <c r="L113" s="76" t="s">
        <v>1995</v>
      </c>
    </row>
    <row r="114" spans="2:12" s="7" customFormat="1" ht="25" outlineLevel="2" x14ac:dyDescent="0.25">
      <c r="B114" s="1" t="s">
        <v>2064</v>
      </c>
      <c r="C114" s="63" t="s">
        <v>1990</v>
      </c>
      <c r="D114" s="82"/>
      <c r="E114" s="62"/>
      <c r="F114" s="31"/>
      <c r="G114" s="32"/>
      <c r="H114" s="33"/>
      <c r="I114" s="49"/>
      <c r="J114" s="50"/>
      <c r="K114" s="34"/>
      <c r="L114" s="76" t="s">
        <v>1995</v>
      </c>
    </row>
    <row r="115" spans="2:12" ht="13" outlineLevel="1" collapsed="1" x14ac:dyDescent="0.25">
      <c r="B115" s="56" t="s">
        <v>146</v>
      </c>
      <c r="C115" s="27" t="s">
        <v>2003</v>
      </c>
      <c r="D115" s="36"/>
      <c r="E115" s="28" t="s">
        <v>2040</v>
      </c>
      <c r="F115" s="36">
        <v>6600024</v>
      </c>
      <c r="G115" s="28"/>
      <c r="H115" s="29"/>
      <c r="I115" s="53"/>
      <c r="J115" s="48"/>
      <c r="K115" s="30"/>
      <c r="L115" s="75"/>
    </row>
    <row r="116" spans="2:12" s="7" customFormat="1" ht="28.5" hidden="1" customHeight="1" outlineLevel="2" x14ac:dyDescent="0.25">
      <c r="B116" s="1" t="s">
        <v>147</v>
      </c>
      <c r="C116" s="93" t="s">
        <v>154</v>
      </c>
      <c r="D116" s="80" t="s">
        <v>26</v>
      </c>
      <c r="E116"/>
      <c r="F116" s="31"/>
      <c r="G116" s="32" t="s">
        <v>38</v>
      </c>
      <c r="H116" s="33">
        <v>1</v>
      </c>
      <c r="I116" s="49"/>
      <c r="J116" s="50"/>
      <c r="K116" s="34"/>
      <c r="L116" s="76"/>
    </row>
    <row r="117" spans="2:12" s="7" customFormat="1" ht="25" hidden="1" outlineLevel="2" x14ac:dyDescent="0.25">
      <c r="B117" s="1" t="s">
        <v>2065</v>
      </c>
      <c r="C117" s="65" t="s">
        <v>156</v>
      </c>
      <c r="D117" s="80" t="s">
        <v>26</v>
      </c>
      <c r="E117"/>
      <c r="F117" s="64"/>
      <c r="G117" s="32" t="s">
        <v>38</v>
      </c>
      <c r="H117" s="5">
        <v>1</v>
      </c>
      <c r="I117" s="49"/>
      <c r="J117" s="50"/>
      <c r="K117" s="34"/>
      <c r="L117" s="76"/>
    </row>
    <row r="118" spans="2:12" s="7" customFormat="1" ht="25" hidden="1" outlineLevel="2" x14ac:dyDescent="0.25">
      <c r="B118" s="1" t="s">
        <v>2066</v>
      </c>
      <c r="C118" s="65" t="s">
        <v>117</v>
      </c>
      <c r="D118" s="80" t="s">
        <v>26</v>
      </c>
      <c r="E118"/>
      <c r="F118" s="64"/>
      <c r="G118" s="32" t="s">
        <v>38</v>
      </c>
      <c r="H118" s="5">
        <v>1</v>
      </c>
      <c r="I118" s="49"/>
      <c r="J118" s="50"/>
      <c r="K118" s="34"/>
      <c r="L118" s="76"/>
    </row>
    <row r="119" spans="2:12" s="7" customFormat="1" ht="25" hidden="1" outlineLevel="2" x14ac:dyDescent="0.25">
      <c r="B119" s="1" t="s">
        <v>2067</v>
      </c>
      <c r="C119" s="65" t="s">
        <v>115</v>
      </c>
      <c r="D119" s="80" t="s">
        <v>26</v>
      </c>
      <c r="E119"/>
      <c r="F119" s="64"/>
      <c r="G119" s="32" t="s">
        <v>38</v>
      </c>
      <c r="H119" s="5">
        <v>1</v>
      </c>
      <c r="I119" s="49"/>
      <c r="J119" s="50"/>
      <c r="K119" s="34"/>
      <c r="L119" s="76"/>
    </row>
    <row r="120" spans="2:12" s="7" customFormat="1" ht="25" hidden="1" outlineLevel="2" x14ac:dyDescent="0.25">
      <c r="B120" s="1" t="s">
        <v>2068</v>
      </c>
      <c r="C120" s="65" t="s">
        <v>160</v>
      </c>
      <c r="D120" s="80" t="s">
        <v>26</v>
      </c>
      <c r="E120"/>
      <c r="F120" s="64"/>
      <c r="G120" s="32" t="s">
        <v>38</v>
      </c>
      <c r="H120" s="5">
        <v>1</v>
      </c>
      <c r="I120" s="49"/>
      <c r="J120" s="50"/>
      <c r="K120" s="34"/>
      <c r="L120" s="76"/>
    </row>
    <row r="121" spans="2:12" s="7" customFormat="1" ht="25" hidden="1" outlineLevel="2" x14ac:dyDescent="0.25">
      <c r="B121" s="1" t="s">
        <v>2069</v>
      </c>
      <c r="C121" s="65" t="s">
        <v>162</v>
      </c>
      <c r="D121" s="80" t="s">
        <v>26</v>
      </c>
      <c r="E121"/>
      <c r="F121" s="64"/>
      <c r="G121" s="32" t="s">
        <v>38</v>
      </c>
      <c r="H121" s="5">
        <v>1</v>
      </c>
      <c r="I121" s="49"/>
      <c r="J121" s="50"/>
      <c r="K121" s="34"/>
      <c r="L121" s="76"/>
    </row>
    <row r="122" spans="2:12" s="7" customFormat="1" ht="25" hidden="1" outlineLevel="2" x14ac:dyDescent="0.25">
      <c r="B122" s="1" t="s">
        <v>2070</v>
      </c>
      <c r="C122" s="65" t="s">
        <v>164</v>
      </c>
      <c r="D122" s="80" t="s">
        <v>26</v>
      </c>
      <c r="E122"/>
      <c r="F122" s="64"/>
      <c r="G122" s="32" t="s">
        <v>38</v>
      </c>
      <c r="H122" s="5">
        <v>1</v>
      </c>
      <c r="I122" s="49"/>
      <c r="J122" s="50"/>
      <c r="K122" s="34"/>
      <c r="L122" s="76"/>
    </row>
    <row r="123" spans="2:12" s="7" customFormat="1" ht="37.5" hidden="1" outlineLevel="2" x14ac:dyDescent="0.25">
      <c r="B123" s="1" t="s">
        <v>2071</v>
      </c>
      <c r="C123" s="65" t="s">
        <v>2072</v>
      </c>
      <c r="D123" s="80" t="s">
        <v>26</v>
      </c>
      <c r="E123"/>
      <c r="F123" s="64"/>
      <c r="G123" s="32" t="s">
        <v>79</v>
      </c>
      <c r="H123" s="5">
        <v>2</v>
      </c>
      <c r="I123" s="49"/>
      <c r="J123" s="50"/>
      <c r="K123" s="34"/>
      <c r="L123" s="76"/>
    </row>
    <row r="124" spans="2:12" s="7" customFormat="1" ht="44.5" hidden="1" customHeight="1" outlineLevel="2" x14ac:dyDescent="0.25">
      <c r="B124" s="1" t="s">
        <v>2073</v>
      </c>
      <c r="C124" s="65" t="s">
        <v>168</v>
      </c>
      <c r="D124" s="80" t="s">
        <v>26</v>
      </c>
      <c r="E124"/>
      <c r="F124" s="64"/>
      <c r="G124" s="32" t="s">
        <v>79</v>
      </c>
      <c r="H124" s="5">
        <v>1</v>
      </c>
      <c r="I124" s="49"/>
      <c r="J124" s="50"/>
      <c r="K124" s="34"/>
      <c r="L124" s="76"/>
    </row>
    <row r="125" spans="2:12" s="7" customFormat="1" ht="37.5" hidden="1" outlineLevel="2" x14ac:dyDescent="0.25">
      <c r="B125" s="1" t="s">
        <v>2074</v>
      </c>
      <c r="C125" s="65" t="s">
        <v>170</v>
      </c>
      <c r="D125" s="80" t="s">
        <v>26</v>
      </c>
      <c r="E125"/>
      <c r="F125" s="64"/>
      <c r="G125" s="32" t="s">
        <v>79</v>
      </c>
      <c r="H125" s="5">
        <v>1</v>
      </c>
      <c r="I125" s="49"/>
      <c r="J125" s="50"/>
      <c r="K125" s="34"/>
      <c r="L125" s="76"/>
    </row>
    <row r="126" spans="2:12" ht="13" outlineLevel="1" collapsed="1" x14ac:dyDescent="0.25">
      <c r="B126" s="56" t="s">
        <v>150</v>
      </c>
      <c r="C126" s="27" t="s">
        <v>2033</v>
      </c>
      <c r="D126" s="36"/>
      <c r="E126" s="28" t="s">
        <v>2040</v>
      </c>
      <c r="F126" s="36"/>
      <c r="G126" s="28"/>
      <c r="H126" s="29"/>
      <c r="I126" s="53"/>
      <c r="J126" s="48"/>
      <c r="K126" s="30"/>
      <c r="L126" s="75"/>
    </row>
    <row r="127" spans="2:12" s="7" customFormat="1" ht="43" hidden="1" customHeight="1" outlineLevel="2" x14ac:dyDescent="0.25">
      <c r="B127" s="1" t="s">
        <v>151</v>
      </c>
      <c r="C127" s="65" t="s">
        <v>173</v>
      </c>
      <c r="D127" s="80" t="s">
        <v>26</v>
      </c>
      <c r="E127"/>
      <c r="F127" s="31"/>
      <c r="G127" s="32" t="s">
        <v>79</v>
      </c>
      <c r="H127" s="33">
        <v>1</v>
      </c>
      <c r="I127" s="49"/>
      <c r="J127" s="50"/>
      <c r="K127" s="34"/>
      <c r="L127" s="76"/>
    </row>
    <row r="128" spans="2:12" s="7" customFormat="1" ht="25" hidden="1" outlineLevel="2" x14ac:dyDescent="0.25">
      <c r="B128" s="1" t="s">
        <v>2075</v>
      </c>
      <c r="C128" s="65" t="s">
        <v>175</v>
      </c>
      <c r="D128" s="80" t="s">
        <v>26</v>
      </c>
      <c r="E128"/>
      <c r="F128" s="64"/>
      <c r="G128" s="32" t="s">
        <v>79</v>
      </c>
      <c r="H128" s="33">
        <v>1</v>
      </c>
      <c r="I128" s="49"/>
      <c r="J128" s="50"/>
      <c r="K128" s="34"/>
      <c r="L128" s="76"/>
    </row>
    <row r="129" spans="2:12" s="7" customFormat="1" ht="37.5" hidden="1" outlineLevel="2" x14ac:dyDescent="0.25">
      <c r="B129" s="1" t="s">
        <v>2076</v>
      </c>
      <c r="C129" s="65" t="s">
        <v>130</v>
      </c>
      <c r="D129" s="80" t="s">
        <v>26</v>
      </c>
      <c r="E129"/>
      <c r="F129" s="64"/>
      <c r="G129" s="32" t="s">
        <v>149</v>
      </c>
      <c r="H129" s="33">
        <v>1</v>
      </c>
      <c r="I129" s="49"/>
      <c r="J129" s="50"/>
      <c r="K129" s="34"/>
      <c r="L129" s="76"/>
    </row>
    <row r="130" spans="2:12" s="7" customFormat="1" ht="37.5" hidden="1" outlineLevel="2" x14ac:dyDescent="0.25">
      <c r="B130" s="1" t="s">
        <v>2077</v>
      </c>
      <c r="C130" s="65" t="s">
        <v>177</v>
      </c>
      <c r="D130" s="80" t="s">
        <v>26</v>
      </c>
      <c r="E130"/>
      <c r="F130" s="64"/>
      <c r="G130" s="32" t="s">
        <v>79</v>
      </c>
      <c r="H130" s="5">
        <v>1</v>
      </c>
      <c r="I130" s="49"/>
      <c r="J130" s="50"/>
      <c r="K130" s="34"/>
      <c r="L130" s="76"/>
    </row>
    <row r="131" spans="2:12" s="7" customFormat="1" ht="37.5" hidden="1" outlineLevel="2" x14ac:dyDescent="0.25">
      <c r="B131" s="1" t="s">
        <v>2078</v>
      </c>
      <c r="C131" s="65" t="s">
        <v>2079</v>
      </c>
      <c r="D131" s="80" t="s">
        <v>26</v>
      </c>
      <c r="E131"/>
      <c r="F131" s="64"/>
      <c r="G131" s="68" t="s">
        <v>79</v>
      </c>
      <c r="H131" s="5">
        <v>2</v>
      </c>
      <c r="I131" s="49"/>
      <c r="J131" s="50"/>
      <c r="K131" s="34"/>
      <c r="L131" s="76"/>
    </row>
    <row r="132" spans="2:12" s="7" customFormat="1" ht="25" hidden="1" outlineLevel="2" x14ac:dyDescent="0.25">
      <c r="B132" s="1" t="s">
        <v>2080</v>
      </c>
      <c r="C132" s="65" t="s">
        <v>181</v>
      </c>
      <c r="D132" s="80" t="s">
        <v>26</v>
      </c>
      <c r="E132"/>
      <c r="F132" s="64"/>
      <c r="G132" s="68" t="s">
        <v>79</v>
      </c>
      <c r="H132" s="5">
        <v>1</v>
      </c>
      <c r="I132" s="49"/>
      <c r="J132" s="50"/>
      <c r="K132" s="34"/>
      <c r="L132" s="76"/>
    </row>
    <row r="133" spans="2:12" s="7" customFormat="1" ht="25" hidden="1" outlineLevel="2" x14ac:dyDescent="0.25">
      <c r="B133" s="1" t="s">
        <v>2081</v>
      </c>
      <c r="C133" s="65" t="s">
        <v>2082</v>
      </c>
      <c r="D133" s="80" t="s">
        <v>26</v>
      </c>
      <c r="E133"/>
      <c r="F133" s="64"/>
      <c r="G133" s="68" t="s">
        <v>79</v>
      </c>
      <c r="H133" s="5">
        <v>2</v>
      </c>
      <c r="I133" s="49"/>
      <c r="J133" s="50"/>
      <c r="K133" s="34"/>
      <c r="L133" s="76"/>
    </row>
    <row r="134" spans="2:12" ht="13" outlineLevel="1" collapsed="1" x14ac:dyDescent="0.25">
      <c r="B134" s="56" t="s">
        <v>152</v>
      </c>
      <c r="C134" s="27" t="s">
        <v>397</v>
      </c>
      <c r="D134" s="81"/>
      <c r="E134" s="28" t="s">
        <v>2040</v>
      </c>
      <c r="F134" s="36">
        <v>6600023</v>
      </c>
      <c r="G134" s="28"/>
      <c r="H134" s="29"/>
      <c r="I134" s="53"/>
      <c r="J134" s="48"/>
      <c r="K134" s="30"/>
      <c r="L134" s="75"/>
    </row>
    <row r="135" spans="2:12" s="7" customFormat="1" ht="64.5" hidden="1" customHeight="1" outlineLevel="2" x14ac:dyDescent="0.25">
      <c r="B135" s="1"/>
      <c r="C135" s="64" t="s">
        <v>186</v>
      </c>
      <c r="D135" s="80" t="s">
        <v>26</v>
      </c>
      <c r="E135" s="62"/>
      <c r="F135" s="31"/>
      <c r="G135" s="32" t="s">
        <v>38</v>
      </c>
      <c r="H135" s="33">
        <v>1</v>
      </c>
      <c r="I135" s="49"/>
      <c r="J135" s="50"/>
      <c r="K135" s="34"/>
      <c r="L135" s="76"/>
    </row>
    <row r="136" spans="2:12" s="7" customFormat="1" ht="48.65" hidden="1" customHeight="1" outlineLevel="2" x14ac:dyDescent="0.25">
      <c r="B136" s="1"/>
      <c r="C136" s="64" t="s">
        <v>2083</v>
      </c>
      <c r="D136" s="80" t="s">
        <v>26</v>
      </c>
      <c r="E136" s="62"/>
      <c r="F136" s="31"/>
      <c r="G136" s="32" t="s">
        <v>79</v>
      </c>
      <c r="H136" s="5">
        <v>2</v>
      </c>
      <c r="I136" s="49"/>
      <c r="J136" s="50"/>
      <c r="K136" s="34"/>
      <c r="L136" s="76"/>
    </row>
    <row r="137" spans="2:12" s="7" customFormat="1" ht="45.65" hidden="1" customHeight="1" outlineLevel="2" x14ac:dyDescent="0.25">
      <c r="B137" s="1"/>
      <c r="C137" s="64" t="s">
        <v>190</v>
      </c>
      <c r="D137" s="80" t="s">
        <v>26</v>
      </c>
      <c r="E137" s="62"/>
      <c r="F137" s="31"/>
      <c r="G137" s="32" t="s">
        <v>79</v>
      </c>
      <c r="H137" s="5">
        <v>1</v>
      </c>
      <c r="I137" s="49"/>
      <c r="J137" s="50"/>
      <c r="K137" s="34"/>
      <c r="L137" s="76"/>
    </row>
    <row r="138" spans="2:12" s="7" customFormat="1" ht="45" hidden="1" customHeight="1" outlineLevel="2" x14ac:dyDescent="0.25">
      <c r="B138" s="1"/>
      <c r="C138" s="64" t="s">
        <v>192</v>
      </c>
      <c r="D138" s="80" t="s">
        <v>26</v>
      </c>
      <c r="E138" s="62"/>
      <c r="F138" s="31"/>
      <c r="G138" s="32" t="s">
        <v>79</v>
      </c>
      <c r="H138" s="5">
        <v>1</v>
      </c>
      <c r="I138" s="49"/>
      <c r="J138" s="50"/>
      <c r="K138" s="34"/>
      <c r="L138" s="76"/>
    </row>
    <row r="139" spans="2:12" ht="13" x14ac:dyDescent="0.25">
      <c r="B139" s="22">
        <v>9</v>
      </c>
      <c r="C139" s="23" t="s">
        <v>193</v>
      </c>
      <c r="D139" s="61"/>
      <c r="E139" s="61" t="s">
        <v>2040</v>
      </c>
      <c r="F139" s="23"/>
      <c r="G139" s="24"/>
      <c r="H139" s="25"/>
      <c r="I139" s="46"/>
      <c r="J139" s="47"/>
      <c r="K139" s="26"/>
      <c r="L139" s="74"/>
    </row>
    <row r="140" spans="2:12" ht="13" outlineLevel="1" x14ac:dyDescent="0.25">
      <c r="B140" s="56" t="s">
        <v>194</v>
      </c>
      <c r="C140" s="57" t="s">
        <v>1993</v>
      </c>
      <c r="D140" s="81"/>
      <c r="E140" s="28" t="s">
        <v>2040</v>
      </c>
      <c r="F140" s="36"/>
      <c r="G140" s="28"/>
      <c r="H140" s="29"/>
      <c r="I140" s="53"/>
      <c r="J140" s="48"/>
      <c r="K140" s="30"/>
      <c r="L140" s="75"/>
    </row>
    <row r="141" spans="2:12" s="7" customFormat="1" ht="25" outlineLevel="2" x14ac:dyDescent="0.25">
      <c r="B141" s="1" t="s">
        <v>195</v>
      </c>
      <c r="C141" s="65" t="s">
        <v>196</v>
      </c>
      <c r="D141" s="62"/>
      <c r="E141" s="62"/>
      <c r="F141" s="31"/>
      <c r="G141" s="32" t="s">
        <v>27</v>
      </c>
      <c r="H141" s="33">
        <f>ROUND(2.5*5.65*4.25,0)</f>
        <v>60</v>
      </c>
      <c r="I141" s="49"/>
      <c r="J141" s="50"/>
      <c r="K141" s="34"/>
      <c r="L141" s="76"/>
    </row>
    <row r="142" spans="2:12" s="7" customFormat="1" outlineLevel="2" x14ac:dyDescent="0.25">
      <c r="B142" s="1" t="s">
        <v>2084</v>
      </c>
      <c r="C142" s="65" t="s">
        <v>1984</v>
      </c>
      <c r="D142" s="49"/>
      <c r="E142" s="62"/>
      <c r="F142" s="31"/>
      <c r="G142" s="32" t="s">
        <v>141</v>
      </c>
      <c r="H142" s="33">
        <v>136.53</v>
      </c>
      <c r="J142" s="50"/>
      <c r="K142" s="34"/>
      <c r="L142" s="76"/>
    </row>
    <row r="143" spans="2:12" s="7" customFormat="1" outlineLevel="2" x14ac:dyDescent="0.25">
      <c r="B143" s="1" t="s">
        <v>2085</v>
      </c>
      <c r="C143" s="65" t="s">
        <v>2045</v>
      </c>
      <c r="D143" s="49"/>
      <c r="E143" s="62"/>
      <c r="F143" s="31"/>
      <c r="G143" s="32" t="s">
        <v>1998</v>
      </c>
      <c r="H143" s="33">
        <f>397+869+222+34.5</f>
        <v>1522.5</v>
      </c>
      <c r="J143" s="50"/>
      <c r="K143" s="34"/>
      <c r="L143" s="76"/>
    </row>
    <row r="144" spans="2:12" s="7" customFormat="1" outlineLevel="2" x14ac:dyDescent="0.25">
      <c r="B144" s="1" t="s">
        <v>2086</v>
      </c>
      <c r="C144" s="65" t="s">
        <v>2063</v>
      </c>
      <c r="D144" s="49"/>
      <c r="E144" s="62"/>
      <c r="F144" s="31"/>
      <c r="G144" s="32" t="s">
        <v>27</v>
      </c>
      <c r="H144" s="33">
        <v>19.45</v>
      </c>
      <c r="J144" s="50"/>
      <c r="K144" s="34"/>
      <c r="L144" s="76"/>
    </row>
    <row r="145" spans="2:12" s="7" customFormat="1" outlineLevel="2" x14ac:dyDescent="0.25">
      <c r="B145" s="1" t="s">
        <v>2087</v>
      </c>
      <c r="C145" s="63" t="s">
        <v>1990</v>
      </c>
      <c r="D145" s="67"/>
      <c r="E145" s="62"/>
      <c r="F145" s="31"/>
      <c r="G145" s="32"/>
      <c r="H145" s="33"/>
      <c r="I145" s="49"/>
      <c r="J145" s="50"/>
      <c r="K145" s="34"/>
      <c r="L145" s="76"/>
    </row>
    <row r="146" spans="2:12" ht="13" outlineLevel="1" collapsed="1" x14ac:dyDescent="0.25">
      <c r="B146" s="56" t="s">
        <v>197</v>
      </c>
      <c r="C146" s="27" t="s">
        <v>397</v>
      </c>
      <c r="D146" s="81"/>
      <c r="E146" s="28" t="s">
        <v>2040</v>
      </c>
      <c r="F146" s="36">
        <v>6600023</v>
      </c>
      <c r="G146" s="28"/>
      <c r="H146" s="29"/>
      <c r="I146" s="53"/>
      <c r="J146" s="48"/>
      <c r="K146" s="30"/>
      <c r="L146" s="75"/>
    </row>
    <row r="147" spans="2:12" s="7" customFormat="1" ht="64.5" hidden="1" customHeight="1" outlineLevel="2" x14ac:dyDescent="0.25">
      <c r="B147" s="1"/>
      <c r="C147" s="64" t="s">
        <v>201</v>
      </c>
      <c r="D147" s="62"/>
      <c r="E147" s="62"/>
      <c r="F147" s="31"/>
      <c r="G147" s="32"/>
      <c r="H147" s="33"/>
      <c r="I147" s="49"/>
      <c r="J147" s="50"/>
      <c r="K147" s="34"/>
      <c r="L147" s="76"/>
    </row>
    <row r="148" spans="2:12" ht="13" x14ac:dyDescent="0.25">
      <c r="B148" s="22">
        <v>10</v>
      </c>
      <c r="C148" s="23" t="s">
        <v>205</v>
      </c>
      <c r="D148" s="61"/>
      <c r="E148" s="61" t="s">
        <v>2040</v>
      </c>
      <c r="F148" s="23"/>
      <c r="G148" s="24"/>
      <c r="H148" s="25"/>
      <c r="I148" s="46"/>
      <c r="J148" s="47"/>
      <c r="K148" s="26"/>
      <c r="L148" s="74"/>
    </row>
    <row r="149" spans="2:12" ht="13" outlineLevel="1" x14ac:dyDescent="0.25">
      <c r="B149" s="56" t="s">
        <v>206</v>
      </c>
      <c r="C149" s="57" t="s">
        <v>1993</v>
      </c>
      <c r="D149" s="81"/>
      <c r="E149" s="28" t="s">
        <v>2040</v>
      </c>
      <c r="F149" s="36"/>
      <c r="G149" s="28"/>
      <c r="H149" s="29"/>
      <c r="I149" s="53"/>
      <c r="J149" s="48"/>
      <c r="K149" s="30"/>
      <c r="L149" s="75"/>
    </row>
    <row r="150" spans="2:12" s="7" customFormat="1" ht="25" outlineLevel="2" x14ac:dyDescent="0.25">
      <c r="B150" s="1" t="s">
        <v>207</v>
      </c>
      <c r="C150" s="65" t="s">
        <v>48</v>
      </c>
      <c r="D150" s="67"/>
      <c r="E150"/>
      <c r="F150" s="31"/>
      <c r="G150" s="32" t="s">
        <v>27</v>
      </c>
      <c r="H150" s="33">
        <f>ROUND(0.4*5*10.5,0)</f>
        <v>21</v>
      </c>
      <c r="I150" s="49"/>
      <c r="J150" s="50"/>
      <c r="K150" s="34"/>
      <c r="L150" s="76"/>
    </row>
    <row r="151" spans="2:12" s="7" customFormat="1" ht="44.15" customHeight="1" outlineLevel="2" x14ac:dyDescent="0.25">
      <c r="B151" s="1" t="s">
        <v>208</v>
      </c>
      <c r="C151" s="65" t="s">
        <v>148</v>
      </c>
      <c r="D151" s="62"/>
      <c r="E151"/>
      <c r="F151" s="31"/>
      <c r="G151" s="32" t="s">
        <v>209</v>
      </c>
      <c r="H151" s="33">
        <v>13</v>
      </c>
      <c r="I151" s="49"/>
      <c r="J151" s="87"/>
      <c r="K151" s="34"/>
      <c r="L151" s="76"/>
    </row>
    <row r="152" spans="2:12" s="7" customFormat="1" outlineLevel="2" x14ac:dyDescent="0.25">
      <c r="B152" s="1" t="s">
        <v>2088</v>
      </c>
      <c r="C152" s="65" t="s">
        <v>1984</v>
      </c>
      <c r="D152" s="62"/>
      <c r="E152"/>
      <c r="F152" s="31"/>
      <c r="G152" s="32" t="s">
        <v>141</v>
      </c>
      <c r="H152" s="33">
        <f>80.37+61.59+45.06+47.62+59.11+88.48</f>
        <v>382.23</v>
      </c>
      <c r="I152" s="87"/>
      <c r="J152" s="87"/>
      <c r="K152" s="34"/>
      <c r="L152" s="76"/>
    </row>
    <row r="153" spans="2:12" s="7" customFormat="1" outlineLevel="2" x14ac:dyDescent="0.25">
      <c r="B153" s="1" t="s">
        <v>2089</v>
      </c>
      <c r="C153" s="65" t="s">
        <v>1986</v>
      </c>
      <c r="D153" s="62"/>
      <c r="E153"/>
      <c r="F153" s="31"/>
      <c r="G153" s="32" t="s">
        <v>1998</v>
      </c>
      <c r="H153" s="5">
        <f>387.8+98.2+406.7+59.5+216.3+67.3+240+65.8+208.9+41.9+1506.3</f>
        <v>3298.7</v>
      </c>
      <c r="I153" s="87"/>
      <c r="J153" s="87"/>
      <c r="K153" s="34"/>
      <c r="L153" s="76"/>
    </row>
    <row r="154" spans="2:12" s="7" customFormat="1" outlineLevel="2" x14ac:dyDescent="0.25">
      <c r="B154" s="1" t="s">
        <v>2090</v>
      </c>
      <c r="C154" s="65" t="s">
        <v>1988</v>
      </c>
      <c r="D154" s="62"/>
      <c r="E154"/>
      <c r="F154" s="31"/>
      <c r="G154" s="32" t="s">
        <v>27</v>
      </c>
      <c r="H154" s="33">
        <f>16.7+5.98+4.91+5.22+4.77+8.13</f>
        <v>45.71</v>
      </c>
      <c r="I154" s="87"/>
      <c r="J154" s="87"/>
      <c r="K154" s="34"/>
      <c r="L154" s="76"/>
    </row>
    <row r="155" spans="2:12" s="7" customFormat="1" ht="13" customHeight="1" outlineLevel="2" x14ac:dyDescent="0.25">
      <c r="B155" s="1" t="s">
        <v>2091</v>
      </c>
      <c r="C155" s="63" t="s">
        <v>1990</v>
      </c>
      <c r="D155" s="82"/>
      <c r="E155"/>
      <c r="F155" s="31"/>
      <c r="G155" s="32"/>
      <c r="H155" s="33"/>
      <c r="I155" s="49"/>
      <c r="J155" s="50"/>
      <c r="K155" s="34"/>
      <c r="L155" s="76"/>
    </row>
    <row r="156" spans="2:12" ht="22.5" customHeight="1" outlineLevel="1" collapsed="1" x14ac:dyDescent="0.25">
      <c r="B156" s="56" t="s">
        <v>210</v>
      </c>
      <c r="C156" s="27" t="s">
        <v>2003</v>
      </c>
      <c r="D156" s="81"/>
      <c r="E156" s="28" t="s">
        <v>2040</v>
      </c>
      <c r="F156" s="36">
        <v>6600024</v>
      </c>
      <c r="G156" s="28"/>
      <c r="H156" s="29"/>
      <c r="I156" s="53"/>
      <c r="J156" s="48"/>
      <c r="K156" s="30"/>
      <c r="L156" s="75"/>
    </row>
    <row r="157" spans="2:12" s="7" customFormat="1" ht="25" hidden="1" outlineLevel="2" x14ac:dyDescent="0.25">
      <c r="B157" s="1" t="s">
        <v>211</v>
      </c>
      <c r="C157" s="65" t="s">
        <v>162</v>
      </c>
      <c r="D157" s="62"/>
      <c r="E157"/>
      <c r="F157" s="31"/>
      <c r="G157" s="32" t="s">
        <v>38</v>
      </c>
      <c r="H157" s="33">
        <v>1</v>
      </c>
      <c r="I157" s="49"/>
      <c r="J157" s="50"/>
      <c r="K157" s="34"/>
      <c r="L157" s="76"/>
    </row>
    <row r="158" spans="2:12" s="7" customFormat="1" ht="25" hidden="1" outlineLevel="2" x14ac:dyDescent="0.25">
      <c r="B158" s="1" t="s">
        <v>2092</v>
      </c>
      <c r="C158" s="65" t="s">
        <v>160</v>
      </c>
      <c r="D158" s="62"/>
      <c r="E158"/>
      <c r="F158" s="31"/>
      <c r="G158" s="32" t="s">
        <v>38</v>
      </c>
      <c r="H158" s="33">
        <v>1</v>
      </c>
      <c r="I158" s="49"/>
      <c r="J158" s="50"/>
      <c r="K158" s="34"/>
      <c r="L158" s="76"/>
    </row>
    <row r="159" spans="2:12" s="7" customFormat="1" ht="25" hidden="1" outlineLevel="2" x14ac:dyDescent="0.25">
      <c r="B159" s="1" t="s">
        <v>2093</v>
      </c>
      <c r="C159" s="65" t="s">
        <v>216</v>
      </c>
      <c r="D159" s="67"/>
      <c r="E159"/>
      <c r="F159" s="64"/>
      <c r="G159" s="68" t="s">
        <v>38</v>
      </c>
      <c r="H159" s="5">
        <v>1</v>
      </c>
      <c r="I159" s="49"/>
      <c r="J159" s="50"/>
      <c r="K159" s="34"/>
      <c r="L159" s="76"/>
    </row>
    <row r="160" spans="2:12" s="7" customFormat="1" ht="25" hidden="1" outlineLevel="2" x14ac:dyDescent="0.25">
      <c r="B160" s="1" t="s">
        <v>2094</v>
      </c>
      <c r="C160" s="65" t="s">
        <v>218</v>
      </c>
      <c r="D160" s="67"/>
      <c r="E160"/>
      <c r="F160" s="64"/>
      <c r="G160" s="68" t="s">
        <v>38</v>
      </c>
      <c r="H160" s="5">
        <v>1</v>
      </c>
      <c r="I160" s="49"/>
      <c r="J160" s="50"/>
      <c r="K160" s="34"/>
      <c r="L160" s="76"/>
    </row>
    <row r="161" spans="2:12" s="7" customFormat="1" ht="25" hidden="1" outlineLevel="2" x14ac:dyDescent="0.25">
      <c r="B161" s="1" t="s">
        <v>2095</v>
      </c>
      <c r="C161" s="65" t="s">
        <v>220</v>
      </c>
      <c r="D161" s="67"/>
      <c r="E161"/>
      <c r="F161" s="64"/>
      <c r="G161" s="68" t="s">
        <v>38</v>
      </c>
      <c r="H161" s="5">
        <v>1</v>
      </c>
      <c r="I161" s="49"/>
      <c r="J161" s="50"/>
      <c r="K161" s="34"/>
      <c r="L161" s="76"/>
    </row>
    <row r="162" spans="2:12" s="7" customFormat="1" ht="25" hidden="1" outlineLevel="2" x14ac:dyDescent="0.25">
      <c r="B162" s="1" t="s">
        <v>2096</v>
      </c>
      <c r="C162" s="65" t="s">
        <v>222</v>
      </c>
      <c r="D162" s="67"/>
      <c r="E162"/>
      <c r="F162" s="64"/>
      <c r="G162" s="68" t="s">
        <v>38</v>
      </c>
      <c r="H162" s="5">
        <v>1</v>
      </c>
      <c r="I162" s="49"/>
      <c r="J162" s="50"/>
      <c r="K162" s="34"/>
      <c r="L162" s="76"/>
    </row>
    <row r="163" spans="2:12" s="7" customFormat="1" ht="25" hidden="1" outlineLevel="2" x14ac:dyDescent="0.25">
      <c r="B163" s="1" t="s">
        <v>2097</v>
      </c>
      <c r="C163" s="65" t="s">
        <v>224</v>
      </c>
      <c r="D163" s="67"/>
      <c r="E163"/>
      <c r="F163" s="64"/>
      <c r="G163" s="68" t="s">
        <v>38</v>
      </c>
      <c r="H163" s="5">
        <v>1</v>
      </c>
      <c r="I163" s="49"/>
      <c r="J163" s="50"/>
      <c r="K163" s="34"/>
      <c r="L163" s="76"/>
    </row>
    <row r="164" spans="2:12" s="7" customFormat="1" ht="37.5" hidden="1" outlineLevel="2" x14ac:dyDescent="0.25">
      <c r="B164" s="1" t="s">
        <v>2098</v>
      </c>
      <c r="C164" s="65" t="s">
        <v>2099</v>
      </c>
      <c r="D164" s="67"/>
      <c r="E164"/>
      <c r="F164" s="64"/>
      <c r="G164" s="68" t="s">
        <v>79</v>
      </c>
      <c r="H164" s="5">
        <v>3</v>
      </c>
      <c r="I164" s="49"/>
      <c r="J164" s="50"/>
      <c r="K164" s="34"/>
      <c r="L164" s="76"/>
    </row>
    <row r="165" spans="2:12" s="7" customFormat="1" ht="37.5" hidden="1" outlineLevel="2" x14ac:dyDescent="0.25">
      <c r="B165" s="1" t="s">
        <v>2100</v>
      </c>
      <c r="C165" s="65" t="s">
        <v>2101</v>
      </c>
      <c r="D165" s="67"/>
      <c r="E165"/>
      <c r="F165" s="64"/>
      <c r="G165" s="68" t="s">
        <v>79</v>
      </c>
      <c r="H165" s="5">
        <v>2</v>
      </c>
      <c r="I165" s="49"/>
      <c r="J165" s="50"/>
      <c r="K165" s="34"/>
      <c r="L165" s="76"/>
    </row>
    <row r="166" spans="2:12" s="7" customFormat="1" ht="37.5" hidden="1" outlineLevel="2" x14ac:dyDescent="0.25">
      <c r="B166" s="1" t="s">
        <v>2102</v>
      </c>
      <c r="C166" s="65" t="s">
        <v>2103</v>
      </c>
      <c r="D166" s="67"/>
      <c r="E166"/>
      <c r="F166" s="64"/>
      <c r="G166" s="68" t="s">
        <v>79</v>
      </c>
      <c r="H166" s="5">
        <v>2</v>
      </c>
      <c r="I166" s="49"/>
      <c r="J166" s="50"/>
      <c r="K166" s="34"/>
      <c r="L166" s="76"/>
    </row>
    <row r="167" spans="2:12" s="7" customFormat="1" ht="37.5" hidden="1" outlineLevel="2" x14ac:dyDescent="0.25">
      <c r="B167" s="1" t="s">
        <v>2104</v>
      </c>
      <c r="C167" s="65" t="s">
        <v>232</v>
      </c>
      <c r="D167" s="67"/>
      <c r="E167"/>
      <c r="F167" s="64"/>
      <c r="G167" s="68" t="s">
        <v>79</v>
      </c>
      <c r="H167" s="5">
        <v>1</v>
      </c>
      <c r="I167" s="49"/>
      <c r="J167" s="50"/>
      <c r="K167" s="34"/>
      <c r="L167" s="76"/>
    </row>
    <row r="168" spans="2:12" s="7" customFormat="1" ht="37.5" hidden="1" outlineLevel="2" x14ac:dyDescent="0.25">
      <c r="B168" s="1" t="s">
        <v>2105</v>
      </c>
      <c r="C168" s="65" t="s">
        <v>2106</v>
      </c>
      <c r="D168" s="67"/>
      <c r="E168"/>
      <c r="F168" s="64"/>
      <c r="G168" s="68" t="s">
        <v>79</v>
      </c>
      <c r="H168" s="5">
        <v>2</v>
      </c>
      <c r="I168" s="49"/>
      <c r="J168" s="50"/>
      <c r="K168" s="34"/>
      <c r="L168" s="76"/>
    </row>
    <row r="169" spans="2:12" s="7" customFormat="1" ht="25" hidden="1" outlineLevel="2" x14ac:dyDescent="0.25">
      <c r="B169" s="1" t="s">
        <v>2107</v>
      </c>
      <c r="C169" s="65" t="s">
        <v>236</v>
      </c>
      <c r="D169" s="67"/>
      <c r="E169"/>
      <c r="F169" s="64"/>
      <c r="G169" s="68" t="s">
        <v>79</v>
      </c>
      <c r="H169" s="5">
        <v>1</v>
      </c>
      <c r="I169" s="49"/>
      <c r="J169" s="50"/>
      <c r="K169" s="34"/>
      <c r="L169" s="76"/>
    </row>
    <row r="170" spans="2:12" s="7" customFormat="1" ht="37.5" hidden="1" outlineLevel="2" x14ac:dyDescent="0.25">
      <c r="B170" s="1" t="s">
        <v>2108</v>
      </c>
      <c r="C170" s="65" t="s">
        <v>238</v>
      </c>
      <c r="D170" s="67"/>
      <c r="E170"/>
      <c r="F170" s="64"/>
      <c r="G170" s="68" t="s">
        <v>79</v>
      </c>
      <c r="H170" s="5">
        <v>1</v>
      </c>
      <c r="I170" s="49"/>
      <c r="J170" s="50"/>
      <c r="K170" s="34"/>
      <c r="L170" s="76"/>
    </row>
    <row r="171" spans="2:12" s="7" customFormat="1" ht="37.5" hidden="1" outlineLevel="2" x14ac:dyDescent="0.25">
      <c r="B171" s="1" t="s">
        <v>2109</v>
      </c>
      <c r="C171" s="65" t="s">
        <v>2110</v>
      </c>
      <c r="D171" s="67"/>
      <c r="E171"/>
      <c r="F171" s="64"/>
      <c r="G171" s="68" t="s">
        <v>79</v>
      </c>
      <c r="H171" s="5">
        <v>2</v>
      </c>
      <c r="I171" s="49"/>
      <c r="J171" s="50"/>
      <c r="K171" s="34"/>
      <c r="L171" s="76"/>
    </row>
    <row r="172" spans="2:12" ht="13" outlineLevel="1" collapsed="1" x14ac:dyDescent="0.25">
      <c r="B172" s="56" t="s">
        <v>212</v>
      </c>
      <c r="C172" s="27" t="s">
        <v>437</v>
      </c>
      <c r="D172" s="36"/>
      <c r="E172" s="28" t="s">
        <v>2040</v>
      </c>
      <c r="F172" s="36"/>
      <c r="G172" s="28"/>
      <c r="H172" s="29"/>
      <c r="I172" s="53"/>
      <c r="J172" s="48"/>
      <c r="K172" s="30"/>
      <c r="L172" s="75"/>
    </row>
    <row r="173" spans="2:12" s="7" customFormat="1" ht="37.5" hidden="1" outlineLevel="2" x14ac:dyDescent="0.25">
      <c r="B173" s="1" t="s">
        <v>213</v>
      </c>
      <c r="C173" s="65" t="s">
        <v>243</v>
      </c>
      <c r="D173" s="67"/>
      <c r="E173"/>
      <c r="F173" s="64"/>
      <c r="G173" s="68" t="s">
        <v>38</v>
      </c>
      <c r="H173" s="5">
        <v>1</v>
      </c>
      <c r="I173" s="49"/>
      <c r="J173" s="50"/>
      <c r="K173" s="34"/>
      <c r="L173" s="76"/>
    </row>
    <row r="174" spans="2:12" s="7" customFormat="1" ht="25" hidden="1" outlineLevel="2" x14ac:dyDescent="0.25">
      <c r="B174" s="1" t="s">
        <v>214</v>
      </c>
      <c r="C174" s="65" t="s">
        <v>2111</v>
      </c>
      <c r="D174" s="67"/>
      <c r="E174"/>
      <c r="F174" s="64"/>
      <c r="G174" s="68" t="s">
        <v>79</v>
      </c>
      <c r="H174" s="5">
        <v>18</v>
      </c>
      <c r="I174" s="49"/>
      <c r="J174" s="50"/>
      <c r="K174" s="34"/>
      <c r="L174" s="76"/>
    </row>
    <row r="175" spans="2:12" s="7" customFormat="1" ht="25" hidden="1" outlineLevel="2" x14ac:dyDescent="0.25">
      <c r="B175" s="1" t="s">
        <v>215</v>
      </c>
      <c r="C175" s="65" t="s">
        <v>247</v>
      </c>
      <c r="D175" s="67"/>
      <c r="E175"/>
      <c r="F175" s="64"/>
      <c r="G175" s="68" t="s">
        <v>79</v>
      </c>
      <c r="H175" s="5">
        <v>1</v>
      </c>
      <c r="I175" s="49"/>
      <c r="J175" s="50"/>
      <c r="K175" s="34"/>
      <c r="L175" s="76"/>
    </row>
    <row r="176" spans="2:12" s="7" customFormat="1" ht="25" hidden="1" outlineLevel="2" x14ac:dyDescent="0.25">
      <c r="B176" s="1" t="s">
        <v>217</v>
      </c>
      <c r="C176" s="65" t="s">
        <v>249</v>
      </c>
      <c r="D176" s="67"/>
      <c r="E176"/>
      <c r="F176" s="64"/>
      <c r="G176" s="68" t="s">
        <v>79</v>
      </c>
      <c r="H176" s="5">
        <v>1</v>
      </c>
      <c r="I176" s="49"/>
      <c r="J176" s="50"/>
      <c r="K176" s="34"/>
      <c r="L176" s="76"/>
    </row>
    <row r="177" spans="2:12" s="7" customFormat="1" ht="25" hidden="1" outlineLevel="2" x14ac:dyDescent="0.25">
      <c r="B177" s="1" t="s">
        <v>219</v>
      </c>
      <c r="C177" s="65" t="s">
        <v>2112</v>
      </c>
      <c r="D177" s="67"/>
      <c r="E177"/>
      <c r="F177" s="64"/>
      <c r="G177" s="68" t="s">
        <v>79</v>
      </c>
      <c r="H177" s="5">
        <v>2</v>
      </c>
      <c r="I177" s="49"/>
      <c r="J177" s="50"/>
      <c r="K177" s="34"/>
      <c r="L177" s="76"/>
    </row>
    <row r="178" spans="2:12" ht="13" outlineLevel="1" collapsed="1" x14ac:dyDescent="0.25">
      <c r="B178" s="56" t="s">
        <v>241</v>
      </c>
      <c r="C178" s="27" t="s">
        <v>2033</v>
      </c>
      <c r="D178" s="36"/>
      <c r="E178" s="28" t="s">
        <v>2040</v>
      </c>
      <c r="F178" s="36"/>
      <c r="G178" s="28"/>
      <c r="H178" s="29"/>
      <c r="I178" s="53"/>
      <c r="J178" s="48"/>
      <c r="K178" s="30"/>
      <c r="L178" s="75"/>
    </row>
    <row r="179" spans="2:12" s="7" customFormat="1" ht="43" hidden="1" customHeight="1" outlineLevel="2" x14ac:dyDescent="0.25">
      <c r="B179" s="1" t="s">
        <v>242</v>
      </c>
      <c r="C179" s="65" t="s">
        <v>2113</v>
      </c>
      <c r="D179" s="67"/>
      <c r="E179"/>
      <c r="F179" s="31"/>
      <c r="G179" s="68" t="s">
        <v>79</v>
      </c>
      <c r="H179" s="33">
        <v>2</v>
      </c>
      <c r="I179" s="49"/>
      <c r="J179" s="50"/>
      <c r="K179" s="34"/>
      <c r="L179" s="76"/>
    </row>
    <row r="180" spans="2:12" s="7" customFormat="1" ht="37.5" hidden="1" outlineLevel="2" x14ac:dyDescent="0.25">
      <c r="B180" s="1" t="s">
        <v>244</v>
      </c>
      <c r="C180" s="65" t="s">
        <v>256</v>
      </c>
      <c r="D180" s="67"/>
      <c r="E180"/>
      <c r="F180" s="64"/>
      <c r="G180" s="68" t="s">
        <v>79</v>
      </c>
      <c r="H180" s="5">
        <v>1</v>
      </c>
      <c r="I180" s="49"/>
      <c r="J180" s="50"/>
      <c r="K180" s="34"/>
      <c r="L180" s="76"/>
    </row>
    <row r="181" spans="2:12" s="7" customFormat="1" ht="37.5" hidden="1" outlineLevel="2" x14ac:dyDescent="0.25">
      <c r="B181" s="1" t="s">
        <v>246</v>
      </c>
      <c r="C181" s="65" t="s">
        <v>258</v>
      </c>
      <c r="D181" s="67"/>
      <c r="E181"/>
      <c r="F181" s="64"/>
      <c r="G181" s="68" t="s">
        <v>79</v>
      </c>
      <c r="H181" s="5">
        <v>1</v>
      </c>
      <c r="I181" s="49"/>
      <c r="J181" s="50"/>
      <c r="K181" s="34"/>
      <c r="L181" s="76"/>
    </row>
    <row r="182" spans="2:12" s="7" customFormat="1" ht="37.5" hidden="1" outlineLevel="2" x14ac:dyDescent="0.25">
      <c r="B182" s="1" t="s">
        <v>248</v>
      </c>
      <c r="C182" s="65" t="s">
        <v>2114</v>
      </c>
      <c r="D182" s="67"/>
      <c r="E182"/>
      <c r="F182" s="64"/>
      <c r="G182" s="68" t="s">
        <v>79</v>
      </c>
      <c r="H182" s="5">
        <v>9</v>
      </c>
      <c r="I182" s="49"/>
      <c r="J182" s="50"/>
      <c r="K182" s="34"/>
      <c r="L182" s="76"/>
    </row>
    <row r="183" spans="2:12" ht="13" outlineLevel="1" collapsed="1" x14ac:dyDescent="0.25">
      <c r="B183" s="56" t="s">
        <v>252</v>
      </c>
      <c r="C183" s="27" t="s">
        <v>397</v>
      </c>
      <c r="D183" s="81"/>
      <c r="E183" s="28" t="s">
        <v>2040</v>
      </c>
      <c r="F183" s="36">
        <v>6600023</v>
      </c>
      <c r="G183" s="28"/>
      <c r="H183" s="29"/>
      <c r="I183" s="53"/>
      <c r="J183" s="48"/>
      <c r="K183" s="30"/>
      <c r="L183" s="75"/>
    </row>
    <row r="184" spans="2:12" s="7" customFormat="1" ht="62.5" hidden="1" outlineLevel="2" x14ac:dyDescent="0.25">
      <c r="B184" s="1"/>
      <c r="C184" s="64" t="s">
        <v>263</v>
      </c>
      <c r="D184" s="62"/>
      <c r="E184" s="62"/>
      <c r="F184" s="31"/>
      <c r="G184" s="32" t="s">
        <v>38</v>
      </c>
      <c r="H184" s="33">
        <v>1</v>
      </c>
      <c r="I184" s="49"/>
      <c r="J184" s="50"/>
      <c r="K184" s="34"/>
      <c r="L184" s="76"/>
    </row>
    <row r="185" spans="2:12" s="7" customFormat="1" ht="37.5" hidden="1" outlineLevel="2" x14ac:dyDescent="0.25">
      <c r="B185" s="1"/>
      <c r="C185" s="64" t="s">
        <v>2115</v>
      </c>
      <c r="D185" s="67"/>
      <c r="E185" s="67"/>
      <c r="F185" s="64"/>
      <c r="G185" s="68" t="s">
        <v>79</v>
      </c>
      <c r="H185" s="5">
        <v>3</v>
      </c>
      <c r="I185" s="49"/>
      <c r="J185" s="50"/>
      <c r="K185" s="34"/>
      <c r="L185" s="76"/>
    </row>
    <row r="186" spans="2:12" s="7" customFormat="1" ht="37.5" hidden="1" outlineLevel="2" x14ac:dyDescent="0.25">
      <c r="B186" s="1"/>
      <c r="C186" s="64" t="s">
        <v>2116</v>
      </c>
      <c r="D186" s="67"/>
      <c r="E186" s="67"/>
      <c r="F186" s="64"/>
      <c r="G186" s="68" t="s">
        <v>79</v>
      </c>
      <c r="H186" s="5">
        <v>2</v>
      </c>
      <c r="I186" s="49"/>
      <c r="J186" s="50"/>
      <c r="K186" s="34"/>
      <c r="L186" s="76"/>
    </row>
    <row r="187" spans="2:12" s="7" customFormat="1" ht="37.5" hidden="1" outlineLevel="2" x14ac:dyDescent="0.25">
      <c r="B187" s="1"/>
      <c r="C187" s="64" t="s">
        <v>2117</v>
      </c>
      <c r="D187" s="67"/>
      <c r="E187" s="67"/>
      <c r="F187" s="64"/>
      <c r="G187" s="68" t="s">
        <v>79</v>
      </c>
      <c r="H187" s="5">
        <v>2</v>
      </c>
      <c r="I187" s="49"/>
      <c r="J187" s="50"/>
      <c r="K187" s="34"/>
      <c r="L187" s="76"/>
    </row>
    <row r="188" spans="2:12" s="7" customFormat="1" ht="37.5" hidden="1" outlineLevel="2" x14ac:dyDescent="0.25">
      <c r="B188" s="1"/>
      <c r="C188" s="64" t="s">
        <v>271</v>
      </c>
      <c r="D188" s="67"/>
      <c r="E188" s="67"/>
      <c r="F188" s="64"/>
      <c r="G188" s="68" t="s">
        <v>79</v>
      </c>
      <c r="H188" s="5">
        <v>1</v>
      </c>
      <c r="I188" s="49"/>
      <c r="J188" s="50"/>
      <c r="K188" s="34"/>
      <c r="L188" s="76"/>
    </row>
    <row r="189" spans="2:12" s="7" customFormat="1" ht="37.5" hidden="1" outlineLevel="2" x14ac:dyDescent="0.25">
      <c r="B189" s="1"/>
      <c r="C189" s="64" t="s">
        <v>2118</v>
      </c>
      <c r="D189" s="67"/>
      <c r="E189" s="67"/>
      <c r="F189" s="64"/>
      <c r="G189" s="68" t="s">
        <v>79</v>
      </c>
      <c r="H189" s="5">
        <v>2</v>
      </c>
      <c r="I189" s="49"/>
      <c r="J189" s="50"/>
      <c r="K189" s="34"/>
      <c r="L189" s="76"/>
    </row>
    <row r="190" spans="2:12" s="7" customFormat="1" ht="37.5" hidden="1" outlineLevel="2" x14ac:dyDescent="0.25">
      <c r="B190" s="1"/>
      <c r="C190" s="64" t="s">
        <v>275</v>
      </c>
      <c r="D190" s="67"/>
      <c r="E190" s="67"/>
      <c r="F190" s="64"/>
      <c r="G190" s="68" t="s">
        <v>79</v>
      </c>
      <c r="H190" s="5">
        <v>1</v>
      </c>
      <c r="I190" s="49"/>
      <c r="J190" s="50"/>
      <c r="K190" s="34"/>
      <c r="L190" s="76"/>
    </row>
    <row r="191" spans="2:12" s="7" customFormat="1" ht="37.5" hidden="1" outlineLevel="2" x14ac:dyDescent="0.25">
      <c r="B191" s="1"/>
      <c r="C191" s="64" t="s">
        <v>277</v>
      </c>
      <c r="D191" s="67"/>
      <c r="E191" s="67"/>
      <c r="F191" s="64"/>
      <c r="G191" s="68" t="s">
        <v>79</v>
      </c>
      <c r="H191" s="5">
        <v>1</v>
      </c>
      <c r="I191" s="49"/>
      <c r="J191" s="50"/>
      <c r="K191" s="34"/>
      <c r="L191" s="76"/>
    </row>
    <row r="192" spans="2:12" s="7" customFormat="1" ht="37.5" hidden="1" outlineLevel="2" x14ac:dyDescent="0.25">
      <c r="B192" s="1"/>
      <c r="C192" s="64" t="s">
        <v>2119</v>
      </c>
      <c r="D192" s="67"/>
      <c r="E192" s="67"/>
      <c r="F192" s="64"/>
      <c r="G192" s="68" t="s">
        <v>79</v>
      </c>
      <c r="H192" s="33">
        <v>2</v>
      </c>
      <c r="I192" s="49"/>
      <c r="J192" s="50"/>
      <c r="K192" s="34"/>
      <c r="L192" s="76"/>
    </row>
    <row r="193" spans="2:12" s="7" customFormat="1" ht="37.5" hidden="1" outlineLevel="2" x14ac:dyDescent="0.25">
      <c r="B193" s="1"/>
      <c r="C193" s="64" t="s">
        <v>41</v>
      </c>
      <c r="D193" s="67"/>
      <c r="E193" s="67"/>
      <c r="F193" s="64"/>
      <c r="G193" s="68" t="s">
        <v>38</v>
      </c>
      <c r="H193" s="5">
        <v>1</v>
      </c>
      <c r="I193" s="49"/>
      <c r="J193" s="50"/>
      <c r="K193" s="34"/>
      <c r="L193" s="76"/>
    </row>
    <row r="194" spans="2:12" ht="13" x14ac:dyDescent="0.25">
      <c r="B194" s="22">
        <v>11</v>
      </c>
      <c r="C194" s="23" t="s">
        <v>281</v>
      </c>
      <c r="D194" s="61"/>
      <c r="E194" s="61" t="s">
        <v>2040</v>
      </c>
      <c r="F194" s="23"/>
      <c r="G194" s="24"/>
      <c r="H194" s="25"/>
      <c r="I194" s="46"/>
      <c r="J194" s="47"/>
      <c r="K194" s="26"/>
      <c r="L194" s="74"/>
    </row>
    <row r="195" spans="2:12" ht="13" outlineLevel="1" collapsed="1" x14ac:dyDescent="0.25">
      <c r="B195" s="56" t="s">
        <v>282</v>
      </c>
      <c r="C195" s="27" t="s">
        <v>2003</v>
      </c>
      <c r="D195" s="36"/>
      <c r="E195" s="28" t="s">
        <v>2040</v>
      </c>
      <c r="F195" s="36">
        <v>6600024</v>
      </c>
      <c r="G195" s="28"/>
      <c r="H195" s="29"/>
      <c r="I195" s="53"/>
      <c r="J195" s="48"/>
      <c r="K195" s="30"/>
      <c r="L195" s="75"/>
    </row>
    <row r="196" spans="2:12" s="7" customFormat="1" ht="25" hidden="1" outlineLevel="2" x14ac:dyDescent="0.25">
      <c r="B196" s="1" t="s">
        <v>283</v>
      </c>
      <c r="C196" s="65" t="s">
        <v>284</v>
      </c>
      <c r="D196" s="67"/>
      <c r="E196" s="67"/>
      <c r="F196" s="64"/>
      <c r="G196" s="68" t="s">
        <v>38</v>
      </c>
      <c r="H196" s="5">
        <v>1</v>
      </c>
      <c r="I196" s="49"/>
      <c r="J196" s="50"/>
      <c r="K196" s="34"/>
      <c r="L196" s="76"/>
    </row>
    <row r="197" spans="2:12" s="7" customFormat="1" ht="25" hidden="1" outlineLevel="2" x14ac:dyDescent="0.25">
      <c r="B197" s="1" t="s">
        <v>285</v>
      </c>
      <c r="C197" s="65" t="s">
        <v>2120</v>
      </c>
      <c r="D197" s="67"/>
      <c r="E197" s="67"/>
      <c r="F197" s="64"/>
      <c r="G197" s="68" t="s">
        <v>79</v>
      </c>
      <c r="H197" s="5">
        <v>2</v>
      </c>
      <c r="I197" s="49"/>
      <c r="J197" s="50"/>
      <c r="K197" s="34"/>
      <c r="L197" s="76"/>
    </row>
    <row r="198" spans="2:12" s="7" customFormat="1" ht="37.5" hidden="1" outlineLevel="2" x14ac:dyDescent="0.25">
      <c r="B198" s="1" t="s">
        <v>287</v>
      </c>
      <c r="C198" s="65" t="s">
        <v>2121</v>
      </c>
      <c r="D198" s="67"/>
      <c r="E198" s="67"/>
      <c r="F198" s="64"/>
      <c r="G198" s="68" t="s">
        <v>79</v>
      </c>
      <c r="H198" s="5">
        <v>2</v>
      </c>
      <c r="I198" s="49"/>
      <c r="J198" s="50"/>
      <c r="K198" s="34"/>
      <c r="L198" s="76"/>
    </row>
    <row r="199" spans="2:12" s="7" customFormat="1" ht="37.5" hidden="1" outlineLevel="2" x14ac:dyDescent="0.25">
      <c r="B199" s="1" t="s">
        <v>289</v>
      </c>
      <c r="C199" s="65" t="s">
        <v>290</v>
      </c>
      <c r="D199" s="67"/>
      <c r="E199" s="67"/>
      <c r="F199" s="64"/>
      <c r="G199" s="68" t="s">
        <v>79</v>
      </c>
      <c r="H199" s="5">
        <v>1</v>
      </c>
      <c r="I199" s="49"/>
      <c r="J199" s="50"/>
      <c r="K199" s="34"/>
      <c r="L199" s="76"/>
    </row>
    <row r="200" spans="2:12" ht="13" outlineLevel="1" collapsed="1" x14ac:dyDescent="0.25">
      <c r="B200" s="56" t="s">
        <v>291</v>
      </c>
      <c r="C200" s="27" t="s">
        <v>397</v>
      </c>
      <c r="D200" s="81"/>
      <c r="E200" s="28" t="s">
        <v>2040</v>
      </c>
      <c r="F200" s="36">
        <v>6600023</v>
      </c>
      <c r="G200" s="28"/>
      <c r="H200" s="29"/>
      <c r="I200" s="53"/>
      <c r="J200" s="48"/>
      <c r="K200" s="30"/>
      <c r="L200" s="75"/>
    </row>
    <row r="201" spans="2:12" s="7" customFormat="1" ht="62.5" hidden="1" outlineLevel="2" x14ac:dyDescent="0.25">
      <c r="B201" s="1"/>
      <c r="C201" s="64" t="s">
        <v>293</v>
      </c>
      <c r="D201" s="62"/>
      <c r="E201" s="62"/>
      <c r="F201" s="31"/>
      <c r="G201" s="32" t="s">
        <v>38</v>
      </c>
      <c r="H201" s="33">
        <v>1</v>
      </c>
      <c r="I201" s="49"/>
      <c r="J201" s="50"/>
      <c r="K201" s="34"/>
      <c r="L201" s="76"/>
    </row>
    <row r="202" spans="2:12" s="7" customFormat="1" ht="39.65" hidden="1" customHeight="1" outlineLevel="2" x14ac:dyDescent="0.25">
      <c r="B202" s="1"/>
      <c r="C202" s="64" t="s">
        <v>2122</v>
      </c>
      <c r="D202" s="62"/>
      <c r="E202" s="62"/>
      <c r="F202" s="31"/>
      <c r="G202" s="68" t="s">
        <v>79</v>
      </c>
      <c r="H202" s="5">
        <v>2</v>
      </c>
      <c r="I202" s="49"/>
      <c r="J202" s="50"/>
      <c r="K202" s="34"/>
      <c r="L202" s="76"/>
    </row>
    <row r="203" spans="2:12" s="7" customFormat="1" ht="37.5" hidden="1" outlineLevel="2" x14ac:dyDescent="0.25">
      <c r="B203" s="1"/>
      <c r="C203" s="64" t="s">
        <v>297</v>
      </c>
      <c r="D203" s="62"/>
      <c r="E203" s="62"/>
      <c r="F203" s="31"/>
      <c r="G203" s="68" t="s">
        <v>79</v>
      </c>
      <c r="H203" s="5">
        <v>1</v>
      </c>
      <c r="I203" s="49"/>
      <c r="J203" s="50"/>
      <c r="K203" s="34"/>
      <c r="L203" s="76"/>
    </row>
    <row r="204" spans="2:12" ht="13" x14ac:dyDescent="0.25">
      <c r="B204" s="22">
        <v>12</v>
      </c>
      <c r="C204" s="23" t="s">
        <v>298</v>
      </c>
      <c r="D204" s="23"/>
      <c r="E204" s="61" t="s">
        <v>1981</v>
      </c>
      <c r="F204" s="23"/>
      <c r="G204" s="24"/>
      <c r="H204" s="25"/>
      <c r="I204" s="46"/>
      <c r="J204" s="47"/>
      <c r="K204" s="26"/>
      <c r="L204" s="74"/>
    </row>
    <row r="205" spans="2:12" ht="13" outlineLevel="1" x14ac:dyDescent="0.25">
      <c r="B205" s="56" t="s">
        <v>299</v>
      </c>
      <c r="C205" s="57" t="s">
        <v>1993</v>
      </c>
      <c r="D205" s="81"/>
      <c r="E205" s="28" t="s">
        <v>1981</v>
      </c>
      <c r="F205" s="36"/>
      <c r="G205" s="28"/>
      <c r="H205" s="29"/>
      <c r="I205" s="53"/>
      <c r="J205" s="48"/>
      <c r="K205" s="30"/>
      <c r="L205" s="75"/>
    </row>
    <row r="206" spans="2:12" s="7" customFormat="1" outlineLevel="2" x14ac:dyDescent="0.25">
      <c r="B206" s="1" t="s">
        <v>300</v>
      </c>
      <c r="C206" s="88" t="s">
        <v>1984</v>
      </c>
      <c r="D206" s="62"/>
      <c r="E206" s="62"/>
      <c r="F206" s="31"/>
      <c r="G206" s="32" t="s">
        <v>141</v>
      </c>
      <c r="H206" s="33">
        <v>4.71</v>
      </c>
      <c r="I206" s="49"/>
      <c r="J206" s="50"/>
      <c r="K206" s="34"/>
      <c r="L206" s="76"/>
    </row>
    <row r="207" spans="2:12" s="7" customFormat="1" outlineLevel="2" x14ac:dyDescent="0.25">
      <c r="B207" s="1" t="s">
        <v>2123</v>
      </c>
      <c r="C207" s="88" t="s">
        <v>1986</v>
      </c>
      <c r="D207" s="62"/>
      <c r="E207" s="62"/>
      <c r="F207" s="31"/>
      <c r="G207" s="32" t="s">
        <v>1998</v>
      </c>
      <c r="H207" s="33">
        <v>43.06</v>
      </c>
      <c r="I207" s="49"/>
      <c r="J207" s="50"/>
      <c r="K207" s="34"/>
      <c r="L207" s="76"/>
    </row>
    <row r="208" spans="2:12" s="7" customFormat="1" outlineLevel="2" x14ac:dyDescent="0.25">
      <c r="B208" s="1" t="s">
        <v>2124</v>
      </c>
      <c r="C208" s="88" t="s">
        <v>1988</v>
      </c>
      <c r="D208" s="62"/>
      <c r="E208" s="62"/>
      <c r="F208" s="31"/>
      <c r="G208" s="32" t="s">
        <v>27</v>
      </c>
      <c r="H208" s="33">
        <v>0.73</v>
      </c>
      <c r="I208" s="49"/>
      <c r="J208" s="50"/>
      <c r="K208" s="34"/>
      <c r="L208" s="76"/>
    </row>
    <row r="209" spans="2:12" ht="13" outlineLevel="1" collapsed="1" x14ac:dyDescent="0.25">
      <c r="B209" s="56" t="s">
        <v>301</v>
      </c>
      <c r="C209" s="27" t="s">
        <v>2125</v>
      </c>
      <c r="D209" s="36"/>
      <c r="E209" s="28" t="s">
        <v>1981</v>
      </c>
      <c r="F209" s="36">
        <v>6600024</v>
      </c>
      <c r="G209" s="28"/>
      <c r="H209" s="29"/>
      <c r="I209" s="53"/>
      <c r="J209" s="48"/>
      <c r="K209" s="30"/>
      <c r="L209" s="75"/>
    </row>
    <row r="210" spans="2:12" s="7" customFormat="1" ht="37.5" hidden="1" outlineLevel="2" x14ac:dyDescent="0.25">
      <c r="B210" s="1" t="s">
        <v>302</v>
      </c>
      <c r="C210" s="65" t="s">
        <v>303</v>
      </c>
      <c r="D210" s="67"/>
      <c r="E210"/>
      <c r="F210" s="64"/>
      <c r="G210" s="68" t="s">
        <v>38</v>
      </c>
      <c r="H210" s="5">
        <v>1</v>
      </c>
      <c r="I210" s="49"/>
      <c r="J210" s="50"/>
      <c r="K210" s="34"/>
      <c r="L210" s="76"/>
    </row>
    <row r="211" spans="2:12" s="7" customFormat="1" ht="37.5" hidden="1" outlineLevel="2" x14ac:dyDescent="0.25">
      <c r="B211" s="1" t="s">
        <v>304</v>
      </c>
      <c r="C211" s="65" t="s">
        <v>305</v>
      </c>
      <c r="D211" s="67"/>
      <c r="E211"/>
      <c r="F211" s="64"/>
      <c r="G211" s="68" t="s">
        <v>79</v>
      </c>
      <c r="H211" s="5">
        <v>1</v>
      </c>
      <c r="I211" s="49"/>
      <c r="J211" s="50"/>
      <c r="K211" s="34"/>
      <c r="L211" s="76"/>
    </row>
    <row r="212" spans="2:12" s="7" customFormat="1" ht="16" hidden="1" customHeight="1" outlineLevel="2" x14ac:dyDescent="0.25">
      <c r="B212" s="1" t="s">
        <v>306</v>
      </c>
      <c r="C212" s="65" t="s">
        <v>307</v>
      </c>
      <c r="D212" s="67"/>
      <c r="E212"/>
      <c r="F212" s="64"/>
      <c r="G212" s="68" t="s">
        <v>79</v>
      </c>
      <c r="H212" s="5">
        <v>1</v>
      </c>
      <c r="I212" s="49"/>
      <c r="J212" s="50"/>
      <c r="K212" s="34"/>
      <c r="L212" s="76"/>
    </row>
    <row r="213" spans="2:12" ht="13" outlineLevel="1" collapsed="1" x14ac:dyDescent="0.25">
      <c r="B213" s="56" t="s">
        <v>308</v>
      </c>
      <c r="C213" s="27" t="s">
        <v>397</v>
      </c>
      <c r="D213" s="81"/>
      <c r="E213" s="28" t="s">
        <v>1981</v>
      </c>
      <c r="F213" s="36">
        <v>6600023</v>
      </c>
      <c r="G213" s="28"/>
      <c r="H213" s="29"/>
      <c r="I213" s="53"/>
      <c r="J213" s="48"/>
      <c r="K213" s="30"/>
      <c r="L213" s="75"/>
    </row>
    <row r="214" spans="2:12" s="7" customFormat="1" ht="62.5" hidden="1" outlineLevel="2" x14ac:dyDescent="0.25">
      <c r="B214" s="1"/>
      <c r="C214" s="64" t="s">
        <v>310</v>
      </c>
      <c r="D214" s="62"/>
      <c r="E214" s="62"/>
      <c r="F214" s="31"/>
      <c r="G214" s="32" t="s">
        <v>38</v>
      </c>
      <c r="H214" s="33">
        <v>1</v>
      </c>
      <c r="I214" s="49"/>
      <c r="J214" s="50"/>
      <c r="K214" s="34"/>
      <c r="L214" s="76"/>
    </row>
    <row r="215" spans="2:12" s="7" customFormat="1" ht="37.5" hidden="1" outlineLevel="2" x14ac:dyDescent="0.25">
      <c r="B215" s="1"/>
      <c r="C215" s="64" t="s">
        <v>2126</v>
      </c>
      <c r="D215" s="62"/>
      <c r="E215" s="62"/>
      <c r="F215" s="31"/>
      <c r="G215" s="68" t="s">
        <v>79</v>
      </c>
      <c r="H215" s="5">
        <v>1</v>
      </c>
      <c r="I215" s="49"/>
      <c r="J215" s="50"/>
      <c r="K215" s="34"/>
      <c r="L215" s="76"/>
    </row>
    <row r="216" spans="2:12" ht="13" collapsed="1" x14ac:dyDescent="0.25">
      <c r="B216" s="22">
        <v>13</v>
      </c>
      <c r="C216" s="23" t="s">
        <v>313</v>
      </c>
      <c r="D216" s="61"/>
      <c r="E216" s="61" t="s">
        <v>2040</v>
      </c>
      <c r="F216" s="23"/>
      <c r="G216" s="24"/>
      <c r="H216" s="25"/>
      <c r="I216" s="46"/>
      <c r="J216" s="47"/>
      <c r="K216" s="26"/>
      <c r="L216" s="74"/>
    </row>
    <row r="217" spans="2:12" ht="13" hidden="1" outlineLevel="1" collapsed="1" x14ac:dyDescent="0.25">
      <c r="B217" s="56" t="s">
        <v>314</v>
      </c>
      <c r="C217" s="27" t="s">
        <v>2125</v>
      </c>
      <c r="D217" s="36"/>
      <c r="E217" s="28" t="s">
        <v>2040</v>
      </c>
      <c r="F217" s="36">
        <v>6600024</v>
      </c>
      <c r="G217" s="28"/>
      <c r="H217" s="29"/>
      <c r="I217" s="53"/>
      <c r="J217" s="48"/>
      <c r="K217" s="30"/>
      <c r="L217" s="75"/>
    </row>
    <row r="218" spans="2:12" s="7" customFormat="1" ht="25" hidden="1" outlineLevel="2" x14ac:dyDescent="0.25">
      <c r="B218" s="1" t="s">
        <v>315</v>
      </c>
      <c r="C218" s="65" t="s">
        <v>316</v>
      </c>
      <c r="D218" s="82" t="s">
        <v>2005</v>
      </c>
      <c r="E218" s="62"/>
      <c r="F218" s="31"/>
      <c r="G218" s="32" t="s">
        <v>317</v>
      </c>
      <c r="H218" s="33">
        <v>1</v>
      </c>
      <c r="I218" s="49"/>
      <c r="J218" s="50"/>
      <c r="K218" s="34"/>
      <c r="L218" s="76"/>
    </row>
    <row r="219" spans="2:12" ht="13" hidden="1" outlineLevel="1" collapsed="1" x14ac:dyDescent="0.25">
      <c r="B219" s="56" t="s">
        <v>320</v>
      </c>
      <c r="C219" s="27" t="s">
        <v>2127</v>
      </c>
      <c r="D219" s="36"/>
      <c r="E219" s="28" t="s">
        <v>2040</v>
      </c>
      <c r="F219" s="36"/>
      <c r="G219" s="28"/>
      <c r="H219" s="29"/>
      <c r="I219" s="53"/>
      <c r="J219" s="48"/>
      <c r="K219" s="30"/>
      <c r="L219" s="75"/>
    </row>
    <row r="220" spans="2:12" s="7" customFormat="1" ht="43" hidden="1" customHeight="1" outlineLevel="2" x14ac:dyDescent="0.25">
      <c r="B220" s="1" t="s">
        <v>321</v>
      </c>
      <c r="C220" s="65" t="s">
        <v>322</v>
      </c>
      <c r="D220" s="67" t="s">
        <v>2128</v>
      </c>
      <c r="E220" s="62"/>
      <c r="F220" s="31"/>
      <c r="G220" s="32" t="s">
        <v>141</v>
      </c>
      <c r="H220" s="33">
        <v>8.3000000000000007</v>
      </c>
      <c r="I220" s="49"/>
      <c r="J220" s="50"/>
      <c r="K220" s="34"/>
      <c r="L220" s="76"/>
    </row>
    <row r="221" spans="2:12" s="7" customFormat="1" ht="37.5" hidden="1" outlineLevel="2" x14ac:dyDescent="0.25">
      <c r="B221" s="1" t="s">
        <v>323</v>
      </c>
      <c r="C221" s="65" t="s">
        <v>2129</v>
      </c>
      <c r="D221" s="67"/>
      <c r="E221" s="67"/>
      <c r="F221" s="64"/>
      <c r="G221" s="68" t="s">
        <v>79</v>
      </c>
      <c r="H221" s="5">
        <v>2</v>
      </c>
      <c r="I221" s="49"/>
      <c r="J221" s="50"/>
      <c r="K221" s="34"/>
      <c r="L221" s="76"/>
    </row>
    <row r="222" spans="2:12" s="7" customFormat="1" ht="37.5" hidden="1" outlineLevel="2" x14ac:dyDescent="0.25">
      <c r="B222" s="1" t="s">
        <v>325</v>
      </c>
      <c r="C222" s="65" t="s">
        <v>2130</v>
      </c>
      <c r="D222" s="67"/>
      <c r="E222" s="67"/>
      <c r="F222" s="64"/>
      <c r="G222" s="68" t="s">
        <v>79</v>
      </c>
      <c r="H222" s="5">
        <v>3</v>
      </c>
      <c r="I222" s="49"/>
      <c r="J222" s="50"/>
      <c r="K222" s="34"/>
      <c r="L222" s="76"/>
    </row>
    <row r="223" spans="2:12" s="7" customFormat="1" ht="37.5" hidden="1" outlineLevel="2" x14ac:dyDescent="0.25">
      <c r="B223" s="1" t="s">
        <v>327</v>
      </c>
      <c r="C223" s="65" t="s">
        <v>2131</v>
      </c>
      <c r="D223" s="67"/>
      <c r="E223" s="67"/>
      <c r="F223" s="64"/>
      <c r="G223" s="68" t="s">
        <v>79</v>
      </c>
      <c r="H223" s="5">
        <v>4</v>
      </c>
      <c r="I223" s="49"/>
      <c r="J223" s="50"/>
      <c r="K223" s="34"/>
      <c r="L223" s="76"/>
    </row>
    <row r="224" spans="2:12" ht="13" hidden="1" outlineLevel="1" collapsed="1" x14ac:dyDescent="0.25">
      <c r="B224" s="56" t="s">
        <v>329</v>
      </c>
      <c r="C224" s="27" t="s">
        <v>397</v>
      </c>
      <c r="D224" s="81"/>
      <c r="E224" s="28" t="s">
        <v>2040</v>
      </c>
      <c r="F224" s="36">
        <v>6600023</v>
      </c>
      <c r="G224" s="28"/>
      <c r="H224" s="29"/>
      <c r="I224" s="53"/>
      <c r="J224" s="48"/>
      <c r="K224" s="30"/>
      <c r="L224" s="75"/>
    </row>
    <row r="225" spans="2:12" s="7" customFormat="1" ht="62.5" hidden="1" outlineLevel="2" x14ac:dyDescent="0.25">
      <c r="B225" s="1"/>
      <c r="C225" s="64" t="s">
        <v>331</v>
      </c>
      <c r="D225" s="62"/>
      <c r="E225" s="62"/>
      <c r="F225" s="31"/>
      <c r="G225" s="32" t="s">
        <v>38</v>
      </c>
      <c r="H225" s="33">
        <v>1</v>
      </c>
      <c r="I225" s="49"/>
      <c r="J225" s="50"/>
      <c r="K225" s="34"/>
      <c r="L225" s="76"/>
    </row>
    <row r="226" spans="2:12" s="7" customFormat="1" ht="44.5" hidden="1" customHeight="1" outlineLevel="2" x14ac:dyDescent="0.25">
      <c r="B226" s="1"/>
      <c r="C226" s="64" t="s">
        <v>333</v>
      </c>
      <c r="D226" s="62"/>
      <c r="E226" s="62"/>
      <c r="F226" s="31"/>
      <c r="G226" s="32"/>
      <c r="H226" s="33"/>
      <c r="I226" s="49"/>
      <c r="J226" s="50"/>
      <c r="K226" s="34"/>
      <c r="L226" s="76"/>
    </row>
    <row r="227" spans="2:12" ht="13" collapsed="1" x14ac:dyDescent="0.25">
      <c r="B227" s="22">
        <v>14</v>
      </c>
      <c r="C227" s="23" t="s">
        <v>334</v>
      </c>
      <c r="D227" s="61"/>
      <c r="E227" s="61" t="s">
        <v>2040</v>
      </c>
      <c r="F227" s="23"/>
      <c r="G227" s="24"/>
      <c r="H227" s="25"/>
      <c r="I227" s="46"/>
      <c r="J227" s="47"/>
      <c r="K227" s="26"/>
      <c r="L227" s="74"/>
    </row>
    <row r="228" spans="2:12" ht="13" hidden="1" outlineLevel="1" collapsed="1" x14ac:dyDescent="0.25">
      <c r="B228" s="56" t="s">
        <v>335</v>
      </c>
      <c r="C228" s="27" t="s">
        <v>2125</v>
      </c>
      <c r="D228" s="36"/>
      <c r="E228" s="28" t="s">
        <v>2040</v>
      </c>
      <c r="F228" s="36">
        <v>6600024</v>
      </c>
      <c r="G228" s="28"/>
      <c r="H228" s="29"/>
      <c r="I228" s="53"/>
      <c r="J228" s="48"/>
      <c r="K228" s="30"/>
      <c r="L228" s="75"/>
    </row>
    <row r="229" spans="2:12" s="7" customFormat="1" ht="43" hidden="1" customHeight="1" outlineLevel="2" x14ac:dyDescent="0.25">
      <c r="B229" s="1" t="s">
        <v>336</v>
      </c>
      <c r="C229" s="65" t="s">
        <v>337</v>
      </c>
      <c r="D229" s="67"/>
      <c r="E229" s="62"/>
      <c r="F229" s="31"/>
      <c r="G229" s="32" t="s">
        <v>38</v>
      </c>
      <c r="H229" s="33">
        <v>1</v>
      </c>
      <c r="I229" s="49"/>
      <c r="J229" s="50"/>
      <c r="K229" s="34"/>
      <c r="L229" s="76"/>
    </row>
    <row r="230" spans="2:12" s="7" customFormat="1" ht="25" hidden="1" outlineLevel="2" x14ac:dyDescent="0.25">
      <c r="B230" s="1" t="s">
        <v>338</v>
      </c>
      <c r="C230" s="65" t="s">
        <v>339</v>
      </c>
      <c r="D230" s="67"/>
      <c r="E230" s="67"/>
      <c r="F230" s="64"/>
      <c r="G230" s="68" t="s">
        <v>38</v>
      </c>
      <c r="H230" s="5">
        <v>1</v>
      </c>
      <c r="I230" s="49"/>
      <c r="J230" s="50"/>
      <c r="K230" s="34"/>
      <c r="L230" s="76"/>
    </row>
    <row r="231" spans="2:12" s="7" customFormat="1" ht="25" hidden="1" outlineLevel="2" x14ac:dyDescent="0.25">
      <c r="B231" s="1" t="s">
        <v>340</v>
      </c>
      <c r="C231" s="65" t="s">
        <v>341</v>
      </c>
      <c r="D231" s="67"/>
      <c r="E231" s="67"/>
      <c r="F231" s="64"/>
      <c r="G231" s="68" t="s">
        <v>38</v>
      </c>
      <c r="H231" s="5">
        <v>1</v>
      </c>
      <c r="I231" s="49"/>
      <c r="J231" s="50"/>
      <c r="K231" s="34"/>
      <c r="L231" s="76"/>
    </row>
    <row r="232" spans="2:12" s="7" customFormat="1" ht="37.5" hidden="1" outlineLevel="2" x14ac:dyDescent="0.25">
      <c r="B232" s="1" t="s">
        <v>342</v>
      </c>
      <c r="C232" s="65" t="s">
        <v>2132</v>
      </c>
      <c r="D232" s="67"/>
      <c r="E232" s="67"/>
      <c r="F232" s="64"/>
      <c r="G232" s="68" t="s">
        <v>79</v>
      </c>
      <c r="H232" s="5">
        <v>4</v>
      </c>
      <c r="I232" s="49"/>
      <c r="J232" s="50"/>
      <c r="K232" s="34"/>
      <c r="L232" s="76"/>
    </row>
    <row r="233" spans="2:12" ht="13" hidden="1" outlineLevel="1" collapsed="1" x14ac:dyDescent="0.25">
      <c r="B233" s="56" t="s">
        <v>344</v>
      </c>
      <c r="C233" s="27" t="s">
        <v>2127</v>
      </c>
      <c r="D233" s="36"/>
      <c r="E233" s="28" t="s">
        <v>2040</v>
      </c>
      <c r="F233" s="36"/>
      <c r="G233" s="28"/>
      <c r="H233" s="29"/>
      <c r="I233" s="53"/>
      <c r="J233" s="48"/>
      <c r="K233" s="30"/>
      <c r="L233" s="75"/>
    </row>
    <row r="234" spans="2:12" s="7" customFormat="1" ht="43" hidden="1" customHeight="1" outlineLevel="2" x14ac:dyDescent="0.25">
      <c r="B234" s="1" t="s">
        <v>345</v>
      </c>
      <c r="C234" s="65" t="s">
        <v>2133</v>
      </c>
      <c r="D234" s="67"/>
      <c r="E234" s="62"/>
      <c r="F234" s="31"/>
      <c r="G234" s="32" t="s">
        <v>79</v>
      </c>
      <c r="H234" s="33">
        <v>3</v>
      </c>
      <c r="I234" s="49"/>
      <c r="J234" s="50"/>
      <c r="K234" s="34"/>
      <c r="L234" s="76"/>
    </row>
    <row r="235" spans="2:12" s="7" customFormat="1" ht="37.5" hidden="1" outlineLevel="2" x14ac:dyDescent="0.25">
      <c r="B235" s="1" t="s">
        <v>347</v>
      </c>
      <c r="C235" s="65" t="s">
        <v>2134</v>
      </c>
      <c r="D235" s="67"/>
      <c r="E235" s="67"/>
      <c r="F235" s="64"/>
      <c r="G235" s="68" t="s">
        <v>79</v>
      </c>
      <c r="H235" s="5">
        <v>16</v>
      </c>
      <c r="I235" s="49"/>
      <c r="J235" s="50"/>
      <c r="K235" s="34"/>
      <c r="L235" s="76"/>
    </row>
    <row r="236" spans="2:12" ht="13" hidden="1" outlineLevel="1" collapsed="1" x14ac:dyDescent="0.25">
      <c r="B236" s="56" t="s">
        <v>349</v>
      </c>
      <c r="C236" s="27" t="s">
        <v>397</v>
      </c>
      <c r="D236" s="81"/>
      <c r="E236" s="28" t="s">
        <v>2040</v>
      </c>
      <c r="F236" s="36">
        <v>6600023</v>
      </c>
      <c r="G236" s="28"/>
      <c r="H236" s="29"/>
      <c r="I236" s="53"/>
      <c r="J236" s="48"/>
      <c r="K236" s="30"/>
      <c r="L236" s="75"/>
    </row>
    <row r="237" spans="2:12" s="7" customFormat="1" ht="62.5" hidden="1" outlineLevel="2" x14ac:dyDescent="0.25">
      <c r="B237" s="1"/>
      <c r="C237" s="64" t="s">
        <v>351</v>
      </c>
      <c r="D237" s="62"/>
      <c r="E237" s="62"/>
      <c r="F237" s="31"/>
      <c r="G237" s="32" t="s">
        <v>38</v>
      </c>
      <c r="H237" s="33">
        <v>1</v>
      </c>
      <c r="I237" s="49"/>
      <c r="J237" s="50"/>
      <c r="K237" s="34"/>
      <c r="L237" s="76"/>
    </row>
    <row r="238" spans="2:12" s="7" customFormat="1" ht="37.5" hidden="1" outlineLevel="2" x14ac:dyDescent="0.25">
      <c r="B238" s="1"/>
      <c r="C238" s="64" t="s">
        <v>2135</v>
      </c>
      <c r="D238" s="67"/>
      <c r="E238" s="67"/>
      <c r="F238" s="64"/>
      <c r="G238" s="68" t="s">
        <v>79</v>
      </c>
      <c r="H238" s="5">
        <v>16</v>
      </c>
      <c r="I238" s="49"/>
      <c r="J238" s="50"/>
      <c r="K238" s="34"/>
      <c r="L238" s="76"/>
    </row>
    <row r="239" spans="2:12" ht="13" collapsed="1" x14ac:dyDescent="0.25">
      <c r="B239" s="22">
        <v>15</v>
      </c>
      <c r="C239" s="23" t="s">
        <v>2136</v>
      </c>
      <c r="D239" s="61"/>
      <c r="E239" s="61" t="s">
        <v>2040</v>
      </c>
      <c r="F239" s="23"/>
      <c r="G239" s="24"/>
      <c r="H239" s="25"/>
      <c r="I239" s="46"/>
      <c r="J239" s="47"/>
      <c r="K239" s="26"/>
      <c r="L239" s="74"/>
    </row>
    <row r="240" spans="2:12" ht="13" hidden="1" outlineLevel="1" collapsed="1" x14ac:dyDescent="0.25">
      <c r="B240" s="56" t="s">
        <v>355</v>
      </c>
      <c r="C240" s="27" t="s">
        <v>2137</v>
      </c>
      <c r="D240" s="36"/>
      <c r="E240" s="28" t="s">
        <v>2040</v>
      </c>
      <c r="F240" s="36"/>
      <c r="G240" s="28"/>
      <c r="H240" s="29"/>
      <c r="I240" s="53"/>
      <c r="J240" s="48"/>
      <c r="K240" s="30"/>
      <c r="L240" s="75"/>
    </row>
    <row r="241" spans="2:12" s="7" customFormat="1" ht="43" hidden="1" customHeight="1" outlineLevel="2" x14ac:dyDescent="0.25">
      <c r="B241" s="1" t="s">
        <v>369</v>
      </c>
      <c r="C241" s="65" t="s">
        <v>2138</v>
      </c>
      <c r="D241" s="67"/>
      <c r="E241" s="62"/>
      <c r="F241" s="31"/>
      <c r="G241" s="32" t="s">
        <v>79</v>
      </c>
      <c r="H241" s="33">
        <v>1</v>
      </c>
      <c r="I241" s="49"/>
      <c r="J241" s="50"/>
      <c r="K241" s="34"/>
      <c r="L241" s="76"/>
    </row>
    <row r="242" spans="2:12" s="7" customFormat="1" ht="25" hidden="1" outlineLevel="2" x14ac:dyDescent="0.25">
      <c r="B242" s="1" t="s">
        <v>358</v>
      </c>
      <c r="C242" s="65" t="s">
        <v>359</v>
      </c>
      <c r="D242" s="67"/>
      <c r="E242" s="67"/>
      <c r="F242" s="64"/>
      <c r="G242" s="68" t="s">
        <v>79</v>
      </c>
      <c r="H242" s="5">
        <v>1</v>
      </c>
      <c r="I242" s="49"/>
      <c r="J242" s="50"/>
      <c r="K242" s="34"/>
      <c r="L242" s="76"/>
    </row>
    <row r="243" spans="2:12" s="7" customFormat="1" ht="38.15" hidden="1" customHeight="1" outlineLevel="2" x14ac:dyDescent="0.25">
      <c r="B243" s="1" t="s">
        <v>360</v>
      </c>
      <c r="C243" s="65" t="s">
        <v>361</v>
      </c>
      <c r="D243" s="67"/>
      <c r="E243" s="67"/>
      <c r="F243" s="64"/>
      <c r="G243" s="68" t="s">
        <v>79</v>
      </c>
      <c r="H243" s="5">
        <v>1</v>
      </c>
      <c r="I243" s="49"/>
      <c r="J243" s="50"/>
      <c r="K243" s="34"/>
      <c r="L243" s="76"/>
    </row>
    <row r="244" spans="2:12" ht="13" hidden="1" outlineLevel="1" collapsed="1" x14ac:dyDescent="0.25">
      <c r="B244" s="56" t="s">
        <v>362</v>
      </c>
      <c r="C244" s="27" t="s">
        <v>397</v>
      </c>
      <c r="D244" s="36"/>
      <c r="E244" s="28" t="s">
        <v>2040</v>
      </c>
      <c r="F244" s="36">
        <v>6600023</v>
      </c>
      <c r="G244" s="28"/>
      <c r="H244" s="29"/>
      <c r="I244" s="53"/>
      <c r="J244" s="48"/>
      <c r="K244" s="30"/>
      <c r="L244" s="75"/>
    </row>
    <row r="245" spans="2:12" s="7" customFormat="1" ht="62.5" hidden="1" outlineLevel="2" x14ac:dyDescent="0.25">
      <c r="B245" s="1"/>
      <c r="C245" s="64" t="s">
        <v>364</v>
      </c>
      <c r="D245" s="67"/>
      <c r="E245" s="62"/>
      <c r="F245" s="31"/>
      <c r="G245" s="32" t="s">
        <v>38</v>
      </c>
      <c r="H245" s="33">
        <v>1</v>
      </c>
      <c r="I245" s="49"/>
      <c r="J245" s="50"/>
      <c r="K245" s="34"/>
      <c r="L245" s="76"/>
    </row>
    <row r="246" spans="2:12" s="7" customFormat="1" ht="25" hidden="1" outlineLevel="2" x14ac:dyDescent="0.25">
      <c r="B246" s="1"/>
      <c r="C246" s="64" t="s">
        <v>366</v>
      </c>
      <c r="D246" s="67"/>
      <c r="E246" s="67"/>
      <c r="F246" s="64"/>
      <c r="G246" s="68" t="s">
        <v>79</v>
      </c>
      <c r="H246" s="5">
        <v>1</v>
      </c>
      <c r="I246" s="49"/>
      <c r="J246" s="50"/>
      <c r="K246" s="34"/>
      <c r="L246" s="76"/>
    </row>
    <row r="247" spans="2:12" ht="13" collapsed="1" x14ac:dyDescent="0.25">
      <c r="B247" s="22">
        <v>16</v>
      </c>
      <c r="C247" s="23" t="s">
        <v>367</v>
      </c>
      <c r="D247" s="61"/>
      <c r="E247" s="61" t="s">
        <v>2040</v>
      </c>
      <c r="F247" s="23"/>
      <c r="G247" s="24"/>
      <c r="H247" s="25"/>
      <c r="I247" s="46"/>
      <c r="J247" s="47"/>
      <c r="K247" s="26"/>
      <c r="L247" s="74"/>
    </row>
    <row r="248" spans="2:12" ht="13" hidden="1" outlineLevel="1" collapsed="1" x14ac:dyDescent="0.25">
      <c r="B248" s="56" t="s">
        <v>430</v>
      </c>
      <c r="C248" s="57" t="s">
        <v>1993</v>
      </c>
      <c r="D248" s="81"/>
      <c r="E248" s="28" t="s">
        <v>2040</v>
      </c>
      <c r="F248" s="36"/>
      <c r="G248" s="28"/>
      <c r="H248" s="29"/>
      <c r="I248" s="53"/>
      <c r="J248" s="48"/>
      <c r="K248" s="30"/>
      <c r="L248" s="75"/>
    </row>
    <row r="249" spans="2:12" s="7" customFormat="1" hidden="1" outlineLevel="2" x14ac:dyDescent="0.25">
      <c r="B249" s="1" t="s">
        <v>369</v>
      </c>
      <c r="C249" s="65" t="s">
        <v>370</v>
      </c>
      <c r="D249" s="62"/>
      <c r="E249" s="62"/>
      <c r="F249" s="31"/>
      <c r="G249" s="32" t="s">
        <v>149</v>
      </c>
      <c r="H249" s="33">
        <v>104.25</v>
      </c>
      <c r="I249" s="49"/>
      <c r="J249" s="50"/>
      <c r="K249" s="34"/>
      <c r="L249" s="76"/>
    </row>
    <row r="250" spans="2:12" s="7" customFormat="1" hidden="1" outlineLevel="2" x14ac:dyDescent="0.25">
      <c r="B250" s="1" t="s">
        <v>371</v>
      </c>
      <c r="C250" s="65" t="s">
        <v>372</v>
      </c>
      <c r="D250" s="62"/>
      <c r="E250" s="62"/>
      <c r="F250" s="31"/>
      <c r="G250" s="32" t="s">
        <v>141</v>
      </c>
      <c r="H250" s="33" t="s">
        <v>2139</v>
      </c>
      <c r="I250" s="49"/>
      <c r="J250" s="50"/>
      <c r="K250" s="34"/>
      <c r="L250" s="76"/>
    </row>
    <row r="251" spans="2:12" s="7" customFormat="1" hidden="1" outlineLevel="2" x14ac:dyDescent="0.25">
      <c r="B251" s="1" t="s">
        <v>373</v>
      </c>
      <c r="C251" s="65" t="s">
        <v>374</v>
      </c>
      <c r="D251" s="62"/>
      <c r="E251" s="62"/>
      <c r="F251" s="31"/>
      <c r="G251" s="32" t="s">
        <v>141</v>
      </c>
      <c r="H251" s="33">
        <v>324.3</v>
      </c>
      <c r="I251" s="49"/>
      <c r="J251" s="50"/>
      <c r="K251" s="34"/>
      <c r="L251" s="76"/>
    </row>
    <row r="252" spans="2:12" s="7" customFormat="1" hidden="1" outlineLevel="2" x14ac:dyDescent="0.25">
      <c r="B252" s="1" t="s">
        <v>2140</v>
      </c>
      <c r="C252" s="65" t="s">
        <v>377</v>
      </c>
      <c r="D252" s="62"/>
      <c r="E252" s="62"/>
      <c r="F252" s="31"/>
      <c r="G252" s="32" t="s">
        <v>141</v>
      </c>
      <c r="H252" s="33">
        <v>95.6</v>
      </c>
      <c r="I252" s="49"/>
      <c r="J252" s="50"/>
      <c r="K252" s="34"/>
      <c r="L252" s="76"/>
    </row>
    <row r="253" spans="2:12" s="7" customFormat="1" hidden="1" outlineLevel="2" x14ac:dyDescent="0.25">
      <c r="B253" s="1" t="s">
        <v>2141</v>
      </c>
      <c r="C253" s="65" t="s">
        <v>379</v>
      </c>
      <c r="D253" s="62"/>
      <c r="E253" s="62"/>
      <c r="F253" s="31"/>
      <c r="G253" s="32" t="s">
        <v>141</v>
      </c>
      <c r="H253" s="33">
        <v>191.96</v>
      </c>
      <c r="I253" s="49"/>
      <c r="J253" s="50"/>
      <c r="K253" s="34"/>
      <c r="L253" s="76"/>
    </row>
    <row r="254" spans="2:12" s="7" customFormat="1" hidden="1" outlineLevel="2" x14ac:dyDescent="0.25">
      <c r="B254" s="1" t="s">
        <v>2142</v>
      </c>
      <c r="C254" s="65" t="s">
        <v>381</v>
      </c>
      <c r="D254" s="62"/>
      <c r="E254" s="62"/>
      <c r="F254" s="31"/>
      <c r="G254" s="32" t="s">
        <v>141</v>
      </c>
      <c r="H254" s="33">
        <v>20.2</v>
      </c>
      <c r="I254" s="49"/>
      <c r="J254" s="50"/>
      <c r="K254" s="34"/>
      <c r="L254" s="76"/>
    </row>
    <row r="255" spans="2:12" ht="13" collapsed="1" x14ac:dyDescent="0.25">
      <c r="B255" s="22">
        <v>17</v>
      </c>
      <c r="C255" s="23" t="s">
        <v>2143</v>
      </c>
      <c r="D255" s="61"/>
      <c r="E255" s="61" t="s">
        <v>2040</v>
      </c>
      <c r="F255" s="23"/>
      <c r="G255" s="24"/>
      <c r="H255" s="25"/>
      <c r="I255" s="46"/>
      <c r="J255" s="47"/>
      <c r="K255" s="26"/>
      <c r="L255" s="74"/>
    </row>
    <row r="256" spans="2:12" ht="13" hidden="1" outlineLevel="1" collapsed="1" x14ac:dyDescent="0.25">
      <c r="B256" s="56" t="s">
        <v>383</v>
      </c>
      <c r="C256" s="57" t="s">
        <v>1993</v>
      </c>
      <c r="D256" s="81"/>
      <c r="E256" s="28" t="s">
        <v>2040</v>
      </c>
      <c r="F256" s="36"/>
      <c r="G256" s="28"/>
      <c r="H256" s="29"/>
      <c r="I256" s="53"/>
      <c r="J256" s="48"/>
      <c r="K256" s="30"/>
      <c r="L256" s="75"/>
    </row>
    <row r="257" spans="2:13" s="7" customFormat="1" hidden="1" outlineLevel="2" x14ac:dyDescent="0.25">
      <c r="B257" s="1" t="s">
        <v>384</v>
      </c>
      <c r="C257" s="65" t="s">
        <v>2144</v>
      </c>
      <c r="D257" s="62"/>
      <c r="E257" s="62"/>
      <c r="F257" s="31"/>
      <c r="G257" s="32" t="s">
        <v>27</v>
      </c>
      <c r="H257" s="33">
        <v>20.36</v>
      </c>
      <c r="I257" s="49"/>
      <c r="J257" s="50"/>
      <c r="K257" s="34"/>
      <c r="L257" s="76"/>
    </row>
    <row r="258" spans="2:13" s="7" customFormat="1" hidden="1" outlineLevel="2" x14ac:dyDescent="0.25">
      <c r="B258" s="1" t="s">
        <v>386</v>
      </c>
      <c r="C258" s="65" t="s">
        <v>2145</v>
      </c>
      <c r="D258" s="62"/>
      <c r="E258" s="62"/>
      <c r="F258" s="31"/>
      <c r="G258" s="32" t="s">
        <v>1998</v>
      </c>
      <c r="H258" s="33">
        <v>276.17</v>
      </c>
      <c r="I258" s="49"/>
      <c r="J258" s="50"/>
      <c r="K258" s="34"/>
      <c r="L258" s="76"/>
    </row>
    <row r="259" spans="2:13" s="7" customFormat="1" hidden="1" outlineLevel="2" x14ac:dyDescent="0.25">
      <c r="B259" s="1" t="s">
        <v>2146</v>
      </c>
      <c r="C259" s="65" t="s">
        <v>390</v>
      </c>
      <c r="D259" s="62"/>
      <c r="E259" s="62"/>
      <c r="F259" s="31"/>
      <c r="G259" s="32" t="s">
        <v>141</v>
      </c>
      <c r="H259" s="33">
        <v>482.7</v>
      </c>
      <c r="I259" s="49"/>
      <c r="J259" s="50"/>
      <c r="K259" s="34"/>
      <c r="L259" s="76"/>
    </row>
    <row r="260" spans="2:13" s="7" customFormat="1" hidden="1" outlineLevel="2" x14ac:dyDescent="0.25">
      <c r="B260" s="1" t="s">
        <v>2147</v>
      </c>
      <c r="C260" s="65" t="s">
        <v>392</v>
      </c>
      <c r="D260" s="62"/>
      <c r="E260" s="62"/>
      <c r="F260" s="31"/>
      <c r="G260" s="32" t="s">
        <v>141</v>
      </c>
      <c r="H260" s="33">
        <v>80.3</v>
      </c>
      <c r="I260" s="49"/>
      <c r="J260" s="50"/>
      <c r="K260" s="34"/>
      <c r="L260" s="76"/>
    </row>
    <row r="261" spans="2:13" s="7" customFormat="1" ht="19.5" hidden="1" customHeight="1" outlineLevel="2" x14ac:dyDescent="0.25">
      <c r="B261" s="1" t="s">
        <v>2148</v>
      </c>
      <c r="C261" s="65" t="s">
        <v>395</v>
      </c>
      <c r="D261" s="62"/>
      <c r="E261" s="62"/>
      <c r="F261" s="31"/>
      <c r="G261" s="32" t="s">
        <v>141</v>
      </c>
      <c r="H261" s="33">
        <v>39.15</v>
      </c>
      <c r="I261" s="49"/>
      <c r="J261" s="50"/>
      <c r="K261" s="34"/>
      <c r="L261" s="76"/>
    </row>
    <row r="262" spans="2:13" ht="13" hidden="1" outlineLevel="1" collapsed="1" x14ac:dyDescent="0.25">
      <c r="B262" s="56" t="s">
        <v>388</v>
      </c>
      <c r="C262" s="27" t="s">
        <v>397</v>
      </c>
      <c r="D262" s="36"/>
      <c r="E262" s="28" t="s">
        <v>2040</v>
      </c>
      <c r="F262" s="36">
        <v>6600023</v>
      </c>
      <c r="G262" s="28"/>
      <c r="H262" s="29"/>
      <c r="I262" s="53"/>
      <c r="J262" s="48"/>
      <c r="K262" s="30"/>
      <c r="L262" s="75"/>
    </row>
    <row r="263" spans="2:13" s="7" customFormat="1" ht="37.5" hidden="1" outlineLevel="2" x14ac:dyDescent="0.25">
      <c r="B263" s="1" t="s">
        <v>389</v>
      </c>
      <c r="C263" s="65" t="s">
        <v>399</v>
      </c>
      <c r="D263" s="62"/>
      <c r="E263" s="62"/>
      <c r="F263" s="31"/>
      <c r="G263" s="32" t="s">
        <v>38</v>
      </c>
      <c r="H263" s="33">
        <v>1</v>
      </c>
      <c r="I263" s="49"/>
      <c r="J263" s="50"/>
      <c r="K263" s="34"/>
      <c r="L263" s="76"/>
    </row>
    <row r="264" spans="2:13" s="7" customFormat="1" ht="37.5" hidden="1" outlineLevel="2" x14ac:dyDescent="0.25">
      <c r="B264" s="1" t="s">
        <v>391</v>
      </c>
      <c r="C264" s="65" t="s">
        <v>401</v>
      </c>
      <c r="D264" s="67"/>
      <c r="E264" s="62"/>
      <c r="F264" s="31"/>
      <c r="G264" s="32" t="s">
        <v>38</v>
      </c>
      <c r="H264" s="33">
        <v>1</v>
      </c>
      <c r="I264" s="49"/>
      <c r="J264" s="50"/>
      <c r="K264" s="34"/>
      <c r="L264" s="76"/>
    </row>
    <row r="265" spans="2:13" ht="13" collapsed="1" x14ac:dyDescent="0.25">
      <c r="B265" s="22">
        <v>18</v>
      </c>
      <c r="C265" s="23" t="s">
        <v>402</v>
      </c>
      <c r="D265" s="61"/>
      <c r="E265" s="61" t="s">
        <v>2040</v>
      </c>
      <c r="F265" s="23"/>
      <c r="G265" s="24"/>
      <c r="H265" s="25"/>
      <c r="I265" s="46"/>
      <c r="J265" s="47"/>
      <c r="K265" s="26"/>
      <c r="L265" s="74"/>
    </row>
    <row r="266" spans="2:13" ht="13" hidden="1" outlineLevel="1" collapsed="1" x14ac:dyDescent="0.25">
      <c r="B266" s="56" t="s">
        <v>2149</v>
      </c>
      <c r="C266" s="57" t="s">
        <v>1993</v>
      </c>
      <c r="D266" s="81"/>
      <c r="E266" s="28" t="s">
        <v>2040</v>
      </c>
      <c r="F266" s="36"/>
      <c r="G266" s="28"/>
      <c r="H266" s="29"/>
      <c r="I266" s="53"/>
      <c r="J266" s="48"/>
      <c r="K266" s="30"/>
      <c r="L266" s="75"/>
    </row>
    <row r="267" spans="2:13" s="7" customFormat="1" ht="25" hidden="1" outlineLevel="2" x14ac:dyDescent="0.25">
      <c r="B267" s="1" t="s">
        <v>404</v>
      </c>
      <c r="C267" s="65" t="s">
        <v>2150</v>
      </c>
      <c r="D267" s="62"/>
      <c r="E267" s="62"/>
      <c r="F267" s="31"/>
      <c r="G267" s="32" t="s">
        <v>149</v>
      </c>
      <c r="H267" s="33">
        <v>10.5</v>
      </c>
      <c r="I267" s="49"/>
      <c r="J267" s="50"/>
      <c r="K267" s="34"/>
      <c r="L267" s="76"/>
    </row>
    <row r="268" spans="2:13" s="7" customFormat="1" ht="25" hidden="1" outlineLevel="2" x14ac:dyDescent="0.25">
      <c r="B268" s="1" t="s">
        <v>406</v>
      </c>
      <c r="C268" s="65" t="s">
        <v>2151</v>
      </c>
      <c r="D268" s="62"/>
      <c r="E268" s="62"/>
      <c r="F268" s="31"/>
      <c r="G268" s="32" t="s">
        <v>149</v>
      </c>
      <c r="H268" s="33">
        <v>11.3</v>
      </c>
      <c r="I268" s="49"/>
      <c r="J268" s="50"/>
      <c r="K268" s="34"/>
      <c r="L268" s="76"/>
      <c r="M268" s="7" t="s">
        <v>410</v>
      </c>
    </row>
    <row r="269" spans="2:13" s="7" customFormat="1" ht="25" hidden="1" outlineLevel="2" x14ac:dyDescent="0.25">
      <c r="B269" s="1" t="s">
        <v>408</v>
      </c>
      <c r="C269" s="65" t="s">
        <v>2152</v>
      </c>
      <c r="D269" s="62"/>
      <c r="E269" s="62"/>
      <c r="F269" s="31"/>
      <c r="G269" s="32" t="s">
        <v>149</v>
      </c>
      <c r="H269" s="33">
        <v>17.850000000000001</v>
      </c>
      <c r="I269" s="49"/>
      <c r="J269" s="50"/>
      <c r="K269" s="34"/>
      <c r="L269" s="76"/>
    </row>
    <row r="270" spans="2:13" s="7" customFormat="1" hidden="1" outlineLevel="2" x14ac:dyDescent="0.25">
      <c r="B270" s="1" t="s">
        <v>411</v>
      </c>
      <c r="C270" s="65" t="s">
        <v>2153</v>
      </c>
      <c r="D270" s="62"/>
      <c r="E270" s="62"/>
      <c r="F270" s="31"/>
      <c r="G270" s="32" t="s">
        <v>209</v>
      </c>
      <c r="H270" s="33">
        <v>2</v>
      </c>
      <c r="I270" s="49"/>
      <c r="J270" s="50"/>
      <c r="K270" s="34"/>
      <c r="L270" s="76"/>
    </row>
    <row r="271" spans="2:13" s="7" customFormat="1" ht="19.5" hidden="1" customHeight="1" outlineLevel="2" x14ac:dyDescent="0.25">
      <c r="B271" s="1" t="s">
        <v>413</v>
      </c>
      <c r="C271" s="65" t="s">
        <v>414</v>
      </c>
      <c r="D271" s="62"/>
      <c r="E271" s="62"/>
      <c r="F271" s="31"/>
      <c r="G271" s="32" t="s">
        <v>209</v>
      </c>
      <c r="H271" s="33">
        <v>1</v>
      </c>
      <c r="I271" s="49"/>
      <c r="J271" s="50"/>
      <c r="K271" s="34"/>
      <c r="L271" s="76"/>
    </row>
    <row r="272" spans="2:13" ht="16" customHeight="1" collapsed="1" x14ac:dyDescent="0.25">
      <c r="B272" s="22">
        <v>19</v>
      </c>
      <c r="C272" s="23" t="s">
        <v>415</v>
      </c>
      <c r="D272" s="61"/>
      <c r="E272" s="61" t="s">
        <v>2040</v>
      </c>
      <c r="F272" s="23"/>
      <c r="G272" s="24"/>
      <c r="H272" s="25"/>
      <c r="I272" s="46"/>
      <c r="J272" s="47"/>
      <c r="K272" s="26"/>
      <c r="L272" s="74"/>
    </row>
    <row r="273" spans="2:12" ht="13" hidden="1" outlineLevel="1" collapsed="1" x14ac:dyDescent="0.25">
      <c r="B273" s="56" t="s">
        <v>2154</v>
      </c>
      <c r="C273" s="57" t="s">
        <v>1993</v>
      </c>
      <c r="D273" s="81"/>
      <c r="E273" s="28" t="s">
        <v>2040</v>
      </c>
      <c r="F273" s="36"/>
      <c r="G273" s="28"/>
      <c r="H273" s="29"/>
      <c r="I273" s="53"/>
      <c r="J273" s="48"/>
      <c r="K273" s="30"/>
      <c r="L273" s="75"/>
    </row>
    <row r="274" spans="2:12" s="7" customFormat="1" ht="25" hidden="1" outlineLevel="2" x14ac:dyDescent="0.25">
      <c r="B274" s="1" t="s">
        <v>417</v>
      </c>
      <c r="C274" s="65" t="s">
        <v>2155</v>
      </c>
      <c r="D274" s="62"/>
      <c r="E274" s="62"/>
      <c r="F274" s="31"/>
      <c r="G274" s="32" t="s">
        <v>149</v>
      </c>
      <c r="H274" s="33">
        <v>33.69</v>
      </c>
      <c r="I274" s="49"/>
      <c r="J274" s="50"/>
      <c r="K274" s="34"/>
      <c r="L274" s="76"/>
    </row>
    <row r="275" spans="2:12" s="7" customFormat="1" ht="25" hidden="1" outlineLevel="2" x14ac:dyDescent="0.25">
      <c r="B275" s="1" t="s">
        <v>419</v>
      </c>
      <c r="C275" s="65" t="s">
        <v>2156</v>
      </c>
      <c r="D275" s="62"/>
      <c r="E275" s="62"/>
      <c r="F275" s="31"/>
      <c r="G275" s="32" t="s">
        <v>149</v>
      </c>
      <c r="H275" s="33">
        <v>7.875</v>
      </c>
      <c r="I275" s="49"/>
      <c r="J275" s="50"/>
      <c r="K275" s="34"/>
      <c r="L275" s="76"/>
    </row>
    <row r="276" spans="2:12" s="7" customFormat="1" ht="25" hidden="1" outlineLevel="2" x14ac:dyDescent="0.25">
      <c r="B276" s="1" t="s">
        <v>421</v>
      </c>
      <c r="C276" s="65" t="s">
        <v>2157</v>
      </c>
      <c r="D276" s="62"/>
      <c r="E276" s="62"/>
      <c r="F276" s="31"/>
      <c r="G276" s="32" t="s">
        <v>149</v>
      </c>
      <c r="H276" s="33">
        <v>89.751000000000005</v>
      </c>
      <c r="I276" s="49"/>
      <c r="J276" s="50"/>
      <c r="K276" s="34"/>
      <c r="L276" s="76"/>
    </row>
    <row r="277" spans="2:12" ht="16" customHeight="1" x14ac:dyDescent="0.25">
      <c r="B277" s="22">
        <v>20</v>
      </c>
      <c r="C277" s="23" t="s">
        <v>423</v>
      </c>
      <c r="D277" s="61"/>
      <c r="E277" s="61" t="s">
        <v>2040</v>
      </c>
      <c r="F277" s="23"/>
      <c r="G277" s="24"/>
      <c r="H277" s="25"/>
      <c r="I277" s="46"/>
      <c r="J277" s="47"/>
      <c r="K277" s="26"/>
      <c r="L277" s="74"/>
    </row>
    <row r="278" spans="2:12" ht="13" outlineLevel="1" x14ac:dyDescent="0.25">
      <c r="B278" s="56" t="s">
        <v>424</v>
      </c>
      <c r="C278" s="57" t="s">
        <v>1993</v>
      </c>
      <c r="D278" s="81"/>
      <c r="E278" s="28" t="s">
        <v>2040</v>
      </c>
      <c r="F278" s="36"/>
      <c r="G278" s="28"/>
      <c r="H278" s="29"/>
      <c r="I278" s="53"/>
      <c r="J278" s="48"/>
      <c r="K278" s="30"/>
      <c r="L278" s="75"/>
    </row>
    <row r="279" spans="2:12" s="7" customFormat="1" ht="25" outlineLevel="2" x14ac:dyDescent="0.25">
      <c r="B279" s="1" t="s">
        <v>425</v>
      </c>
      <c r="C279" s="65" t="s">
        <v>48</v>
      </c>
      <c r="D279" s="62"/>
      <c r="E279" s="62"/>
      <c r="F279" s="31"/>
      <c r="G279" s="32" t="s">
        <v>27</v>
      </c>
      <c r="H279" s="33">
        <f>ROUND(0.8*(15.08+13)*1.4,0)</f>
        <v>31</v>
      </c>
      <c r="I279" s="49"/>
      <c r="J279" s="50"/>
      <c r="K279" s="34"/>
      <c r="L279" s="76"/>
    </row>
    <row r="280" spans="2:12" s="7" customFormat="1" outlineLevel="2" x14ac:dyDescent="0.25">
      <c r="B280" s="1" t="s">
        <v>2158</v>
      </c>
      <c r="C280" s="65" t="s">
        <v>1984</v>
      </c>
      <c r="D280" s="62"/>
      <c r="E280" s="62"/>
      <c r="F280" s="31"/>
      <c r="G280" s="32" t="s">
        <v>141</v>
      </c>
      <c r="H280" s="33">
        <v>32.46</v>
      </c>
      <c r="I280" s="49"/>
      <c r="J280" s="50"/>
      <c r="K280" s="34"/>
      <c r="L280" s="76"/>
    </row>
    <row r="281" spans="2:12" s="7" customFormat="1" outlineLevel="2" x14ac:dyDescent="0.25">
      <c r="B281" s="1" t="s">
        <v>2159</v>
      </c>
      <c r="C281" s="65" t="s">
        <v>1986</v>
      </c>
      <c r="D281" s="62"/>
      <c r="E281" s="62"/>
      <c r="F281" s="31"/>
      <c r="G281" s="32" t="s">
        <v>1998</v>
      </c>
      <c r="H281" s="33">
        <v>803.4</v>
      </c>
      <c r="I281" s="49"/>
      <c r="J281" s="50"/>
      <c r="K281" s="34"/>
      <c r="L281" s="76"/>
    </row>
    <row r="282" spans="2:12" s="7" customFormat="1" outlineLevel="2" x14ac:dyDescent="0.25">
      <c r="B282" s="1" t="s">
        <v>2160</v>
      </c>
      <c r="C282" s="65" t="s">
        <v>1988</v>
      </c>
      <c r="D282" s="62"/>
      <c r="E282" s="62"/>
      <c r="F282" s="31"/>
      <c r="G282" s="32" t="s">
        <v>27</v>
      </c>
      <c r="H282" s="33">
        <v>8.74</v>
      </c>
      <c r="I282" s="49"/>
      <c r="J282" s="50"/>
      <c r="K282" s="34"/>
      <c r="L282" s="76"/>
    </row>
    <row r="283" spans="2:12" s="7" customFormat="1" outlineLevel="2" x14ac:dyDescent="0.25">
      <c r="B283" s="1" t="s">
        <v>2161</v>
      </c>
      <c r="C283" s="63" t="s">
        <v>1990</v>
      </c>
      <c r="D283" s="82"/>
      <c r="E283" s="62"/>
      <c r="F283" s="31"/>
      <c r="G283" s="32"/>
      <c r="H283" s="33"/>
      <c r="I283" s="49"/>
      <c r="J283" s="50"/>
      <c r="K283" s="34"/>
      <c r="L283" s="76"/>
    </row>
    <row r="284" spans="2:12" ht="16" customHeight="1" x14ac:dyDescent="0.25">
      <c r="B284" s="22">
        <v>21</v>
      </c>
      <c r="C284" s="23" t="s">
        <v>428</v>
      </c>
      <c r="D284" s="61"/>
      <c r="E284" s="61" t="s">
        <v>2040</v>
      </c>
      <c r="F284" s="23"/>
      <c r="G284" s="24"/>
      <c r="H284" s="25"/>
      <c r="I284" s="46"/>
      <c r="J284" s="47"/>
      <c r="K284" s="26"/>
      <c r="L284" s="74"/>
    </row>
    <row r="285" spans="2:12" ht="13" outlineLevel="1" x14ac:dyDescent="0.25">
      <c r="B285" s="56" t="s">
        <v>430</v>
      </c>
      <c r="C285" s="57" t="s">
        <v>1993</v>
      </c>
      <c r="D285" s="81"/>
      <c r="E285" s="28" t="s">
        <v>2040</v>
      </c>
      <c r="F285" s="36"/>
      <c r="G285" s="28"/>
      <c r="H285" s="29"/>
      <c r="I285" s="53"/>
      <c r="J285" s="48"/>
      <c r="K285" s="30"/>
      <c r="L285" s="75"/>
    </row>
    <row r="286" spans="2:12" s="7" customFormat="1" ht="25" outlineLevel="2" x14ac:dyDescent="0.25">
      <c r="B286" s="1" t="s">
        <v>431</v>
      </c>
      <c r="C286" s="65" t="s">
        <v>432</v>
      </c>
      <c r="D286" s="62"/>
      <c r="E286" s="62"/>
      <c r="F286" s="31"/>
      <c r="G286" s="32" t="s">
        <v>27</v>
      </c>
      <c r="H286" s="33">
        <f>ROUND(0.95*2.4*7.3,0)</f>
        <v>17</v>
      </c>
      <c r="I286" s="49"/>
      <c r="J286" s="50"/>
      <c r="K286" s="34"/>
      <c r="L286" s="76"/>
    </row>
    <row r="287" spans="2:12" s="7" customFormat="1" outlineLevel="2" x14ac:dyDescent="0.25">
      <c r="B287" s="1" t="s">
        <v>2162</v>
      </c>
      <c r="C287" s="65" t="s">
        <v>1984</v>
      </c>
      <c r="D287" s="62"/>
      <c r="E287" s="62"/>
      <c r="F287" s="31"/>
      <c r="G287" s="32" t="s">
        <v>141</v>
      </c>
      <c r="H287" s="33">
        <f>44.88+37.21</f>
        <v>82.09</v>
      </c>
      <c r="I287" s="49"/>
      <c r="J287" s="50"/>
      <c r="K287" s="34"/>
      <c r="L287" s="76"/>
    </row>
    <row r="288" spans="2:12" s="7" customFormat="1" outlineLevel="2" x14ac:dyDescent="0.25">
      <c r="B288" s="1" t="s">
        <v>2163</v>
      </c>
      <c r="C288" s="65" t="s">
        <v>1986</v>
      </c>
      <c r="D288" s="62"/>
      <c r="E288" s="62"/>
      <c r="F288" s="31"/>
      <c r="G288" s="32" t="s">
        <v>1998</v>
      </c>
      <c r="H288" s="33">
        <f>536+22.5+227.5+83.5</f>
        <v>869.5</v>
      </c>
      <c r="I288" s="49"/>
      <c r="J288" s="50"/>
      <c r="K288" s="34"/>
      <c r="L288" s="76"/>
    </row>
    <row r="289" spans="2:12" s="7" customFormat="1" outlineLevel="2" x14ac:dyDescent="0.25">
      <c r="B289" s="1" t="s">
        <v>2164</v>
      </c>
      <c r="C289" s="65" t="s">
        <v>1988</v>
      </c>
      <c r="D289" s="62"/>
      <c r="E289" s="62"/>
      <c r="F289" s="31"/>
      <c r="G289" s="32" t="s">
        <v>27</v>
      </c>
      <c r="H289" s="33">
        <f>7.81+4.87</f>
        <v>12.68</v>
      </c>
      <c r="I289" s="49"/>
      <c r="J289" s="50"/>
      <c r="K289" s="34"/>
      <c r="L289" s="76"/>
    </row>
    <row r="290" spans="2:12" s="7" customFormat="1" outlineLevel="2" x14ac:dyDescent="0.25">
      <c r="B290" s="1" t="s">
        <v>2165</v>
      </c>
      <c r="C290" s="63" t="s">
        <v>1990</v>
      </c>
      <c r="D290" s="82"/>
      <c r="E290" s="62"/>
      <c r="F290" s="31"/>
      <c r="G290" s="32"/>
      <c r="H290" s="33"/>
      <c r="I290" s="49"/>
      <c r="J290" s="50"/>
      <c r="K290" s="34"/>
      <c r="L290" s="76"/>
    </row>
    <row r="291" spans="2:12" ht="16" customHeight="1" collapsed="1" x14ac:dyDescent="0.25">
      <c r="B291" s="22">
        <v>22</v>
      </c>
      <c r="C291" s="23" t="s">
        <v>435</v>
      </c>
      <c r="D291" s="61"/>
      <c r="E291" s="61" t="s">
        <v>2040</v>
      </c>
      <c r="F291" s="23"/>
      <c r="G291" s="24"/>
      <c r="H291" s="25"/>
      <c r="I291" s="46"/>
      <c r="J291" s="47"/>
      <c r="K291" s="26"/>
      <c r="L291" s="74"/>
    </row>
    <row r="292" spans="2:12" ht="13" hidden="1" outlineLevel="1" x14ac:dyDescent="0.25">
      <c r="B292" s="56" t="s">
        <v>436</v>
      </c>
      <c r="C292" s="27" t="s">
        <v>437</v>
      </c>
      <c r="D292" s="36"/>
      <c r="E292" s="28" t="s">
        <v>2040</v>
      </c>
      <c r="F292" s="36"/>
      <c r="G292" s="28"/>
      <c r="H292" s="29"/>
      <c r="I292" s="53"/>
      <c r="J292" s="48"/>
      <c r="K292" s="30"/>
      <c r="L292" s="75"/>
    </row>
    <row r="293" spans="2:12" s="7" customFormat="1" ht="39" hidden="1" outlineLevel="2" x14ac:dyDescent="0.25">
      <c r="B293" s="1" t="s">
        <v>438</v>
      </c>
      <c r="C293" s="94" t="s">
        <v>439</v>
      </c>
      <c r="D293" s="84"/>
      <c r="E293" s="67"/>
      <c r="F293" s="64"/>
      <c r="G293" s="68" t="s">
        <v>38</v>
      </c>
      <c r="H293" s="5">
        <v>1</v>
      </c>
      <c r="I293" s="49"/>
      <c r="J293" s="50"/>
      <c r="K293" s="34"/>
      <c r="L293" s="76"/>
    </row>
    <row r="294" spans="2:12" s="7" customFormat="1" ht="37.5" hidden="1" outlineLevel="2" x14ac:dyDescent="0.25">
      <c r="B294" s="1" t="s">
        <v>440</v>
      </c>
      <c r="C294" s="65" t="s">
        <v>2166</v>
      </c>
      <c r="D294" s="67"/>
      <c r="E294" s="67"/>
      <c r="F294" s="64"/>
      <c r="G294" s="68" t="s">
        <v>79</v>
      </c>
      <c r="H294" s="5">
        <v>19</v>
      </c>
      <c r="I294" s="49"/>
      <c r="J294" s="50"/>
      <c r="K294" s="34"/>
      <c r="L294" s="76"/>
    </row>
    <row r="295" spans="2:12" s="7" customFormat="1" ht="37.5" hidden="1" outlineLevel="2" x14ac:dyDescent="0.25">
      <c r="B295" s="1" t="s">
        <v>442</v>
      </c>
      <c r="C295" s="65" t="s">
        <v>443</v>
      </c>
      <c r="D295" s="67"/>
      <c r="E295" s="67"/>
      <c r="F295" s="64"/>
      <c r="G295" s="68" t="s">
        <v>79</v>
      </c>
      <c r="H295" s="5">
        <v>1</v>
      </c>
      <c r="I295" s="49"/>
      <c r="J295" s="50"/>
      <c r="K295" s="34"/>
      <c r="L295" s="76"/>
    </row>
    <row r="296" spans="2:12" ht="16" customHeight="1" collapsed="1" thickBot="1" x14ac:dyDescent="0.3">
      <c r="B296" s="22">
        <v>23</v>
      </c>
      <c r="C296" s="23" t="s">
        <v>444</v>
      </c>
      <c r="D296" s="61"/>
      <c r="E296" s="61" t="s">
        <v>2040</v>
      </c>
      <c r="F296" s="23"/>
      <c r="G296" s="24"/>
      <c r="H296" s="25"/>
      <c r="I296" s="46"/>
      <c r="J296" s="47"/>
      <c r="K296" s="26"/>
      <c r="L296" s="74"/>
    </row>
    <row r="297" spans="2:12" ht="13.5" hidden="1" outlineLevel="1" thickBot="1" x14ac:dyDescent="0.3">
      <c r="B297" s="56" t="s">
        <v>445</v>
      </c>
      <c r="C297" s="27" t="s">
        <v>1993</v>
      </c>
      <c r="D297" s="36"/>
      <c r="E297" s="36" t="s">
        <v>2040</v>
      </c>
      <c r="F297" s="36"/>
      <c r="G297" s="28"/>
      <c r="H297" s="29"/>
      <c r="I297" s="53"/>
      <c r="J297" s="48"/>
      <c r="K297" s="30"/>
      <c r="L297" s="75"/>
    </row>
    <row r="298" spans="2:12" s="7" customFormat="1" ht="43" hidden="1" customHeight="1" outlineLevel="2" thickBot="1" x14ac:dyDescent="0.3">
      <c r="B298" s="1" t="s">
        <v>446</v>
      </c>
      <c r="C298" s="64" t="s">
        <v>2167</v>
      </c>
      <c r="D298" s="84"/>
      <c r="E298" s="67"/>
      <c r="F298" s="64"/>
      <c r="G298" s="68" t="s">
        <v>38</v>
      </c>
      <c r="H298" s="5">
        <v>1</v>
      </c>
      <c r="I298" s="49"/>
      <c r="J298" s="50"/>
      <c r="K298" s="34"/>
      <c r="L298" s="76"/>
    </row>
    <row r="299" spans="2:12" ht="60" customHeight="1" thickBot="1" x14ac:dyDescent="0.3">
      <c r="B299" s="179" t="s">
        <v>449</v>
      </c>
      <c r="C299" s="180"/>
      <c r="D299" s="180"/>
      <c r="E299" s="180"/>
      <c r="F299" s="180"/>
      <c r="G299" s="180"/>
      <c r="H299" s="180"/>
      <c r="I299" s="180"/>
      <c r="J299" s="180"/>
      <c r="K299" s="180"/>
      <c r="L299" s="192"/>
    </row>
  </sheetData>
  <autoFilter ref="B11:L299" xr:uid="{00000000-0001-0000-0000-000000000000}"/>
  <mergeCells count="8">
    <mergeCell ref="E2:K3"/>
    <mergeCell ref="B299:L299"/>
    <mergeCell ref="B2:C4"/>
    <mergeCell ref="B5:L5"/>
    <mergeCell ref="B6:J6"/>
    <mergeCell ref="C7:L7"/>
    <mergeCell ref="C8:E8"/>
    <mergeCell ref="E4:K4"/>
  </mergeCells>
  <phoneticPr fontId="14" type="noConversion"/>
  <pageMargins left="0.78740157480314965" right="0.39370078740157483" top="0.51181102362204722" bottom="0.78740157480314965" header="0.51181102362204722" footer="0.51181102362204722"/>
  <pageSetup paperSize="9" scale="58" firstPageNumber="45" fitToHeight="6" orientation="portrait" horizontalDpi="4294967295" verticalDpi="3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A6BD4-E046-4E33-9797-2A9BF4FB34C0}">
  <dimension ref="B1:F6"/>
  <sheetViews>
    <sheetView workbookViewId="0">
      <selection activeCell="F6" sqref="F6"/>
    </sheetView>
  </sheetViews>
  <sheetFormatPr defaultRowHeight="12.5" x14ac:dyDescent="0.25"/>
  <cols>
    <col min="6" max="6" width="14.1796875" bestFit="1" customWidth="1"/>
  </cols>
  <sheetData>
    <row r="1" spans="2:6" x14ac:dyDescent="0.25">
      <c r="C1" s="51" t="s">
        <v>1516</v>
      </c>
      <c r="D1" s="51" t="s">
        <v>2168</v>
      </c>
      <c r="E1" s="51" t="s">
        <v>2169</v>
      </c>
      <c r="F1" s="51" t="s">
        <v>2170</v>
      </c>
    </row>
    <row r="2" spans="2:6" x14ac:dyDescent="0.25">
      <c r="B2" s="51" t="s">
        <v>2171</v>
      </c>
      <c r="C2">
        <v>0.63</v>
      </c>
      <c r="D2">
        <v>0.66</v>
      </c>
      <c r="E2">
        <v>2</v>
      </c>
      <c r="F2" s="69">
        <f>C2*D2*E2</f>
        <v>0.83160000000000001</v>
      </c>
    </row>
    <row r="3" spans="2:6" x14ac:dyDescent="0.25">
      <c r="B3" s="51" t="s">
        <v>2172</v>
      </c>
      <c r="C3">
        <v>0.63</v>
      </c>
      <c r="D3">
        <v>0.68</v>
      </c>
      <c r="E3">
        <v>14</v>
      </c>
      <c r="F3" s="69">
        <f t="shared" ref="F3:F5" si="0">C3*D3*E3</f>
        <v>5.9976000000000012</v>
      </c>
    </row>
    <row r="4" spans="2:6" x14ac:dyDescent="0.25">
      <c r="B4" s="51" t="s">
        <v>2173</v>
      </c>
      <c r="C4">
        <v>0.63</v>
      </c>
      <c r="D4">
        <v>0.88</v>
      </c>
      <c r="E4">
        <v>1</v>
      </c>
      <c r="F4" s="69">
        <f t="shared" si="0"/>
        <v>0.5544</v>
      </c>
    </row>
    <row r="5" spans="2:6" x14ac:dyDescent="0.25">
      <c r="B5" s="51" t="s">
        <v>2174</v>
      </c>
      <c r="C5">
        <v>0.63</v>
      </c>
      <c r="D5">
        <v>0.73</v>
      </c>
      <c r="E5">
        <v>2</v>
      </c>
      <c r="F5" s="69">
        <f t="shared" si="0"/>
        <v>0.91979999999999995</v>
      </c>
    </row>
    <row r="6" spans="2:6" x14ac:dyDescent="0.25">
      <c r="F6" s="69">
        <f>SUM(F2:F5)</f>
        <v>8.3034000000000017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U27"/>
  <sheetViews>
    <sheetView workbookViewId="0">
      <selection activeCell="T19" sqref="T19"/>
    </sheetView>
  </sheetViews>
  <sheetFormatPr defaultRowHeight="12.5" x14ac:dyDescent="0.25"/>
  <cols>
    <col min="9" max="9" width="12" customWidth="1"/>
    <col min="11" max="11" width="11.54296875" bestFit="1" customWidth="1"/>
  </cols>
  <sheetData>
    <row r="5" spans="4:21" x14ac:dyDescent="0.25">
      <c r="G5" s="52"/>
    </row>
    <row r="6" spans="4:21" x14ac:dyDescent="0.25">
      <c r="D6">
        <v>1</v>
      </c>
      <c r="J6" s="51" t="s">
        <v>2175</v>
      </c>
      <c r="K6" s="51" t="s">
        <v>2176</v>
      </c>
      <c r="M6" s="51" t="s">
        <v>2177</v>
      </c>
    </row>
    <row r="7" spans="4:21" x14ac:dyDescent="0.25">
      <c r="D7" s="51" t="s">
        <v>2178</v>
      </c>
      <c r="F7">
        <v>8</v>
      </c>
      <c r="G7">
        <v>1.5</v>
      </c>
      <c r="H7">
        <f>F7+G7</f>
        <v>9.5</v>
      </c>
      <c r="J7">
        <f>H7*H8</f>
        <v>90.25</v>
      </c>
      <c r="K7">
        <v>4.5</v>
      </c>
      <c r="M7">
        <f>J7*K7</f>
        <v>406.125</v>
      </c>
    </row>
    <row r="8" spans="4:21" x14ac:dyDescent="0.25">
      <c r="F8">
        <v>8</v>
      </c>
      <c r="G8">
        <v>1.5</v>
      </c>
      <c r="H8">
        <f>F8+G8</f>
        <v>9.5</v>
      </c>
    </row>
    <row r="10" spans="4:21" x14ac:dyDescent="0.25">
      <c r="J10" s="51" t="s">
        <v>2175</v>
      </c>
      <c r="K10" s="51" t="s">
        <v>2176</v>
      </c>
      <c r="M10" s="51" t="s">
        <v>2177</v>
      </c>
    </row>
    <row r="11" spans="4:21" x14ac:dyDescent="0.25">
      <c r="D11" s="51" t="s">
        <v>2179</v>
      </c>
      <c r="F11">
        <v>8.1</v>
      </c>
      <c r="G11">
        <v>1.5</v>
      </c>
      <c r="H11">
        <f>F11+G11</f>
        <v>9.6</v>
      </c>
      <c r="J11">
        <f>H11*H12</f>
        <v>81.599999999999994</v>
      </c>
      <c r="K11">
        <v>4.5</v>
      </c>
      <c r="M11">
        <f>J11*K11</f>
        <v>367.2</v>
      </c>
      <c r="Q11">
        <f>F11*2</f>
        <v>16.2</v>
      </c>
      <c r="S11">
        <f>Q11+Q12</f>
        <v>30.2</v>
      </c>
      <c r="U11">
        <f>S11*K11</f>
        <v>135.9</v>
      </c>
    </row>
    <row r="12" spans="4:21" x14ac:dyDescent="0.25">
      <c r="F12">
        <v>7</v>
      </c>
      <c r="G12">
        <v>1.5</v>
      </c>
      <c r="H12">
        <f>F12+G12</f>
        <v>8.5</v>
      </c>
      <c r="Q12">
        <f>F12*2</f>
        <v>14</v>
      </c>
    </row>
    <row r="14" spans="4:21" x14ac:dyDescent="0.25">
      <c r="D14" s="51" t="s">
        <v>2180</v>
      </c>
      <c r="J14" s="51" t="s">
        <v>2175</v>
      </c>
      <c r="K14" s="51" t="s">
        <v>2176</v>
      </c>
      <c r="M14" s="51" t="s">
        <v>2177</v>
      </c>
    </row>
    <row r="15" spans="4:21" x14ac:dyDescent="0.25">
      <c r="F15">
        <v>8.6</v>
      </c>
      <c r="G15">
        <v>1.5</v>
      </c>
      <c r="H15">
        <f>F15+G15</f>
        <v>10.1</v>
      </c>
      <c r="J15">
        <f>H15*H16</f>
        <v>85.85</v>
      </c>
      <c r="K15">
        <v>5.5</v>
      </c>
      <c r="M15">
        <f>J15*K15</f>
        <v>472.17499999999995</v>
      </c>
      <c r="Q15">
        <f>F15*2</f>
        <v>17.2</v>
      </c>
      <c r="S15">
        <f>Q15+Q16</f>
        <v>31.2</v>
      </c>
      <c r="U15">
        <f>S15*K15</f>
        <v>171.6</v>
      </c>
    </row>
    <row r="16" spans="4:21" x14ac:dyDescent="0.25">
      <c r="F16">
        <v>7</v>
      </c>
      <c r="G16">
        <v>1.5</v>
      </c>
      <c r="H16">
        <f>F16+G16</f>
        <v>8.5</v>
      </c>
      <c r="Q16">
        <f>F16*2</f>
        <v>14</v>
      </c>
    </row>
    <row r="21" spans="6:11" x14ac:dyDescent="0.25">
      <c r="F21">
        <v>2</v>
      </c>
      <c r="G21">
        <v>3.14</v>
      </c>
      <c r="H21">
        <v>4</v>
      </c>
      <c r="I21">
        <v>4.5</v>
      </c>
    </row>
    <row r="23" spans="6:11" x14ac:dyDescent="0.25">
      <c r="F23">
        <v>2</v>
      </c>
      <c r="G23">
        <f>G21</f>
        <v>3.14</v>
      </c>
      <c r="H23">
        <v>4</v>
      </c>
      <c r="I23">
        <v>4.25</v>
      </c>
      <c r="K23">
        <f>F23*G23*H23*I23</f>
        <v>106.76</v>
      </c>
    </row>
    <row r="25" spans="6:11" x14ac:dyDescent="0.25">
      <c r="G25">
        <f>G23</f>
        <v>3.14</v>
      </c>
      <c r="H25">
        <f>4*4</f>
        <v>16</v>
      </c>
      <c r="K25">
        <f>G25*H25</f>
        <v>50.24</v>
      </c>
    </row>
    <row r="27" spans="6:11" x14ac:dyDescent="0.25">
      <c r="K27">
        <f>K23+K25</f>
        <v>157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05847c-3183-474b-98ef-f0d96266dfe6">
      <Terms xmlns="http://schemas.microsoft.com/office/infopath/2007/PartnerControls"/>
    </lcf76f155ced4ddcb4097134ff3c332f>
    <TaxCatchAll xmlns="a97c3354-a35f-4ece-b411-0d430950dbe5" xsi:nil="true"/>
    <_Flow_SignoffStatus xmlns="8505847c-3183-474b-98ef-f0d96266dfe6" xsi:nil="true"/>
    <_ApprovalAssignedTo xmlns="8505847c-3183-474b-98ef-f0d96266dfe6">
      <UserInfo>
        <DisplayName/>
        <AccountId xsi:nil="true"/>
        <AccountType/>
      </UserInfo>
    </_ApprovalAssignedTo>
    <_ApprovalRespondedBy xmlns="8505847c-3183-474b-98ef-f0d96266dfe6">
      <UserInfo>
        <DisplayName/>
        <AccountId xsi:nil="true"/>
        <AccountType/>
      </UserInfo>
    </_ApprovalRespondedBy>
    <_ApprovalStatus xmlns="8505847c-3183-474b-98ef-f0d96266dfe6">0</_ApprovalStatus>
    <_ApprovalSentBy xmlns="8505847c-3183-474b-98ef-f0d96266dfe6">
      <UserInfo>
        <DisplayName/>
        <AccountId xsi:nil="true"/>
        <AccountType/>
      </UserInfo>
    </_ApprovalSent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8FD773F662C441805F21701E898C37" ma:contentTypeVersion="67" ma:contentTypeDescription="Create a new document." ma:contentTypeScope="" ma:versionID="ed7ec75f07ab9c94474b4c81a0573288">
  <xsd:schema xmlns:xsd="http://www.w3.org/2001/XMLSchema" xmlns:xs="http://www.w3.org/2001/XMLSchema" xmlns:p="http://schemas.microsoft.com/office/2006/metadata/properties" xmlns:ns2="8505847c-3183-474b-98ef-f0d96266dfe6" xmlns:ns3="a97c3354-a35f-4ece-b411-0d430950dbe5" targetNamespace="http://schemas.microsoft.com/office/2006/metadata/properties" ma:root="true" ma:fieldsID="9f295b778a4d7f8510d2452495bc8f08" ns2:_="" ns3:_="">
    <xsd:import namespace="8505847c-3183-474b-98ef-f0d96266dfe6"/>
    <xsd:import namespace="a97c3354-a35f-4ece-b411-0d430950db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5847c-3183-474b-98ef-f0d96266d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002aa79-1fc5-44a4-a23c-c8d49ef834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ApprovalAssignedTo" ma:index="27" nillable="true" ma:displayName="Aprovadore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8" nillable="true" ma:displayName="Resposta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9" nillable="true" ma:displayName="Criador de Aprovação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0" nillable="true" ma:displayName="Status de aprovação" ma:internalName="_ApprovalStatus" ma:readOnly="true">
      <xsd:simpleType>
        <xsd:restriction base="dms:Unknown"/>
      </xsd:simpleType>
    </xsd:element>
    <xsd:element name="_Flow_SignoffStatus" ma:index="3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c3354-a35f-4ece-b411-0d430950dbe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e7011da-bc59-4391-a443-a4287d642ff9}" ma:internalName="TaxCatchAll" ma:showField="CatchAllData" ma:web="a97c3354-a35f-4ece-b411-0d430950db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E03ECF-7114-4EAD-98B1-F889C37566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D2CEC-3173-4B4C-A97E-DD54C2999FA7}">
  <ds:schemaRefs>
    <ds:schemaRef ds:uri="http://schemas.microsoft.com/office/2006/metadata/properties"/>
    <ds:schemaRef ds:uri="http://schemas.microsoft.com/office/infopath/2007/PartnerControls"/>
    <ds:schemaRef ds:uri="8505847c-3183-474b-98ef-f0d96266dfe6"/>
    <ds:schemaRef ds:uri="a97c3354-a35f-4ece-b411-0d430950dbe5"/>
  </ds:schemaRefs>
</ds:datastoreItem>
</file>

<file path=customXml/itemProps3.xml><?xml version="1.0" encoding="utf-8"?>
<ds:datastoreItem xmlns:ds="http://schemas.openxmlformats.org/officeDocument/2006/customXml" ds:itemID="{BE3A1860-210B-47D9-BBE5-DC30ACCB8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05847c-3183-474b-98ef-f0d96266dfe6"/>
    <ds:schemaRef ds:uri="a97c3354-a35f-4ece-b411-0d430950d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1. Planilha de Quantidades (2)</vt:lpstr>
      <vt:lpstr>Planilha3</vt:lpstr>
      <vt:lpstr>1. Planilha de Quantidades</vt:lpstr>
      <vt:lpstr>Planilha1</vt:lpstr>
      <vt:lpstr>Volumes</vt:lpstr>
      <vt:lpstr>'1. Planilha de Quantidades'!Area_de_impressao</vt:lpstr>
      <vt:lpstr>'1. Planilha de Quantidades (2)'!Area_de_impressao</vt:lpstr>
      <vt:lpstr>'1. Planilha de Quantidades'!Titulos_de_impressao</vt:lpstr>
      <vt:lpstr>'1. Planilha de Quantidades (2)'!Titulos_de_impressao</vt:lpstr>
    </vt:vector>
  </TitlesOfParts>
  <Manager/>
  <Company>SANESUL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 Install User</dc:creator>
  <cp:keywords/>
  <dc:description/>
  <cp:lastModifiedBy>Maria Eduarda Goncalves Concisio</cp:lastModifiedBy>
  <cp:revision/>
  <dcterms:created xsi:type="dcterms:W3CDTF">2001-04-16T17:43:47Z</dcterms:created>
  <dcterms:modified xsi:type="dcterms:W3CDTF">2026-03-02T17:02:15Z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0x010100B08FD773F662C441805F21701E898C37</vt:lpwstr>
  </property>
  <property fmtid="{D5CDD505-2E9C-101B-9397-08002B2CF9AE}" pid="6" name="verificação">
    <vt:bool>true</vt:bool>
  </property>
</Properties>
</file>